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4 Sep 2025\"/>
    </mc:Choice>
  </mc:AlternateContent>
  <bookViews>
    <workbookView xWindow="12910" yWindow="2430" windowWidth="19200" windowHeight="984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40" l="1"/>
  <c r="L36" i="40"/>
  <c r="L31" i="40"/>
  <c r="L30" i="40"/>
  <c r="L25" i="40"/>
  <c r="L24" i="40"/>
  <c r="L19" i="40"/>
  <c r="L18" i="40"/>
  <c r="L13" i="40"/>
  <c r="L12" i="40"/>
  <c r="Q45" i="40"/>
  <c r="Q43" i="40"/>
  <c r="P43" i="40"/>
  <c r="Q42" i="40"/>
  <c r="P42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11" i="40"/>
  <c r="H41" i="40"/>
  <c r="G41" i="40"/>
  <c r="G43" i="40"/>
  <c r="G12" i="40"/>
  <c r="H12" i="40" s="1"/>
  <c r="G13" i="40"/>
  <c r="H13" i="40" s="1"/>
  <c r="G14" i="40"/>
  <c r="H14" i="40"/>
  <c r="G15" i="40"/>
  <c r="H15" i="40" s="1"/>
  <c r="G16" i="40"/>
  <c r="H16" i="40" s="1"/>
  <c r="G17" i="40"/>
  <c r="H17" i="40"/>
  <c r="G18" i="40"/>
  <c r="H18" i="40" s="1"/>
  <c r="G19" i="40"/>
  <c r="H19" i="40" s="1"/>
  <c r="G20" i="40"/>
  <c r="H20" i="40"/>
  <c r="G21" i="40"/>
  <c r="H21" i="40" s="1"/>
  <c r="G22" i="40"/>
  <c r="H22" i="40" s="1"/>
  <c r="G23" i="40"/>
  <c r="H23" i="40"/>
  <c r="G24" i="40"/>
  <c r="H24" i="40" s="1"/>
  <c r="G25" i="40"/>
  <c r="H25" i="40" s="1"/>
  <c r="G26" i="40"/>
  <c r="H26" i="40"/>
  <c r="G27" i="40"/>
  <c r="H27" i="40" s="1"/>
  <c r="G28" i="40"/>
  <c r="H28" i="40" s="1"/>
  <c r="G29" i="40"/>
  <c r="H29" i="40"/>
  <c r="G30" i="40"/>
  <c r="H30" i="40" s="1"/>
  <c r="G31" i="40"/>
  <c r="H31" i="40" s="1"/>
  <c r="G32" i="40"/>
  <c r="H32" i="40"/>
  <c r="G33" i="40"/>
  <c r="H33" i="40" s="1"/>
  <c r="G34" i="40"/>
  <c r="H34" i="40" s="1"/>
  <c r="G35" i="40"/>
  <c r="H35" i="40"/>
  <c r="G36" i="40"/>
  <c r="H36" i="40" s="1"/>
  <c r="G37" i="40"/>
  <c r="H37" i="40" s="1"/>
  <c r="G38" i="40"/>
  <c r="H38" i="40"/>
  <c r="G39" i="40"/>
  <c r="H39" i="40" s="1"/>
  <c r="G40" i="40"/>
  <c r="H40" i="40" s="1"/>
  <c r="H11" i="40"/>
  <c r="G11" i="40"/>
  <c r="D26" i="19" l="1"/>
  <c r="E26" i="19" s="1"/>
  <c r="C8" i="42" l="1"/>
  <c r="F40" i="40" l="1"/>
  <c r="E17" i="33" l="1"/>
  <c r="F37" i="40" l="1"/>
  <c r="F38" i="40"/>
  <c r="F39" i="40"/>
  <c r="C8" i="41" l="1"/>
  <c r="C8" i="34"/>
  <c r="C8" i="33"/>
  <c r="D16" i="33" s="1"/>
  <c r="P40" i="40" l="1"/>
  <c r="P37" i="40" l="1"/>
  <c r="P38" i="40"/>
  <c r="P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/>
  <c r="D28" i="42"/>
  <c r="E28" i="42"/>
  <c r="D26" i="42"/>
  <c r="E26" i="42" s="1"/>
  <c r="D25" i="42"/>
  <c r="E25" i="42" s="1"/>
  <c r="D24" i="42"/>
  <c r="E24" i="42" s="1"/>
  <c r="D23" i="42"/>
  <c r="E23" i="42" s="1"/>
  <c r="D21" i="42"/>
  <c r="E21" i="42" s="1"/>
  <c r="D20" i="42"/>
  <c r="E20" i="42"/>
  <c r="D19" i="42"/>
  <c r="E19" i="42" s="1"/>
  <c r="D18" i="42"/>
  <c r="E18" i="42"/>
  <c r="D15" i="42"/>
  <c r="E15" i="42"/>
  <c r="D14" i="42"/>
  <c r="E14" i="42"/>
  <c r="D13" i="42"/>
  <c r="E13" i="42" s="1"/>
  <c r="D12" i="42"/>
  <c r="E12" i="42"/>
  <c r="D11" i="42"/>
  <c r="E11" i="42"/>
  <c r="D10" i="42"/>
  <c r="E10" i="42"/>
  <c r="D32" i="41"/>
  <c r="E32" i="41" s="1"/>
  <c r="D31" i="41"/>
  <c r="E31" i="41" s="1"/>
  <c r="D30" i="41"/>
  <c r="E30" i="41"/>
  <c r="D29" i="41"/>
  <c r="E29" i="41"/>
  <c r="D28" i="41"/>
  <c r="E28" i="41" s="1"/>
  <c r="D26" i="41"/>
  <c r="E26" i="41" s="1"/>
  <c r="D25" i="41"/>
  <c r="E25" i="41" s="1"/>
  <c r="D24" i="41"/>
  <c r="E24" i="41"/>
  <c r="D23" i="41"/>
  <c r="E23" i="41"/>
  <c r="D21" i="41"/>
  <c r="E21" i="41" s="1"/>
  <c r="D20" i="41"/>
  <c r="E20" i="41" s="1"/>
  <c r="D19" i="41"/>
  <c r="E19" i="41"/>
  <c r="D18" i="41"/>
  <c r="E18" i="41"/>
  <c r="D15" i="41"/>
  <c r="E15" i="41" s="1"/>
  <c r="D14" i="41"/>
  <c r="E14" i="41" s="1"/>
  <c r="D13" i="41"/>
  <c r="E13" i="41"/>
  <c r="D12" i="41"/>
  <c r="E12" i="41"/>
  <c r="D11" i="41"/>
  <c r="E11" i="41" s="1"/>
  <c r="D10" i="41"/>
  <c r="E10" i="41" s="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E26" i="16" s="1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4"/>
  <c r="E32" i="34" s="1"/>
  <c r="D31" i="34"/>
  <c r="E31" i="34"/>
  <c r="D30" i="34"/>
  <c r="E30" i="34"/>
  <c r="D29" i="34"/>
  <c r="E29" i="34" s="1"/>
  <c r="D28" i="34"/>
  <c r="E28" i="34" s="1"/>
  <c r="D25" i="34"/>
  <c r="E25" i="34"/>
  <c r="D24" i="34"/>
  <c r="E24" i="34"/>
  <c r="D23" i="34"/>
  <c r="E23" i="34" s="1"/>
  <c r="D21" i="34"/>
  <c r="E21" i="34" s="1"/>
  <c r="D20" i="34"/>
  <c r="E20" i="34" s="1"/>
  <c r="D19" i="34"/>
  <c r="E19" i="34"/>
  <c r="D18" i="34"/>
  <c r="E18" i="34" s="1"/>
  <c r="D15" i="34"/>
  <c r="E15" i="34" s="1"/>
  <c r="D14" i="34"/>
  <c r="E14" i="34" s="1"/>
  <c r="D13" i="34"/>
  <c r="E13" i="34"/>
  <c r="D12" i="34"/>
  <c r="E12" i="34" s="1"/>
  <c r="D11" i="34"/>
  <c r="E11" i="34" s="1"/>
  <c r="D10" i="34"/>
  <c r="E10" i="34" s="1"/>
  <c r="D32" i="33"/>
  <c r="E32" i="33"/>
  <c r="D31" i="33"/>
  <c r="E31" i="33" s="1"/>
  <c r="D30" i="33"/>
  <c r="E30" i="33" s="1"/>
  <c r="D29" i="33"/>
  <c r="E29" i="33" s="1"/>
  <c r="D28" i="33"/>
  <c r="E28" i="33"/>
  <c r="D25" i="33"/>
  <c r="E25" i="33" s="1"/>
  <c r="D24" i="33"/>
  <c r="E24" i="33" s="1"/>
  <c r="D23" i="33"/>
  <c r="E23" i="33" s="1"/>
  <c r="D21" i="33"/>
  <c r="E21" i="33" s="1"/>
  <c r="D20" i="33"/>
  <c r="E20" i="33"/>
  <c r="D19" i="33"/>
  <c r="E19" i="33" s="1"/>
  <c r="D18" i="33"/>
  <c r="E18" i="33" s="1"/>
  <c r="D15" i="33"/>
  <c r="E15" i="33"/>
  <c r="D14" i="33"/>
  <c r="E14" i="33"/>
  <c r="D13" i="33"/>
  <c r="E13" i="33" s="1"/>
  <c r="D12" i="33"/>
  <c r="E12" i="33" s="1"/>
  <c r="D11" i="33"/>
  <c r="E11" i="33" s="1"/>
  <c r="D10" i="33"/>
  <c r="E10" i="33"/>
  <c r="D32" i="32"/>
  <c r="E32" i="32" s="1"/>
  <c r="D31" i="32"/>
  <c r="E31" i="32" s="1"/>
  <c r="D30" i="32"/>
  <c r="E30" i="32" s="1"/>
  <c r="D29" i="32"/>
  <c r="E29" i="32"/>
  <c r="D28" i="32"/>
  <c r="E28" i="32" s="1"/>
  <c r="D25" i="32"/>
  <c r="E25" i="32" s="1"/>
  <c r="D24" i="32"/>
  <c r="E24" i="32" s="1"/>
  <c r="D23" i="32"/>
  <c r="E23" i="32"/>
  <c r="D21" i="32"/>
  <c r="E21" i="32" s="1"/>
  <c r="D20" i="32"/>
  <c r="E20" i="32" s="1"/>
  <c r="D19" i="32"/>
  <c r="E19" i="32" s="1"/>
  <c r="D18" i="32"/>
  <c r="E18" i="32"/>
  <c r="D15" i="32"/>
  <c r="E15" i="32"/>
  <c r="D14" i="32"/>
  <c r="E14" i="32" s="1"/>
  <c r="D13" i="32"/>
  <c r="E13" i="32" s="1"/>
  <c r="D12" i="32"/>
  <c r="E12" i="32"/>
  <c r="D11" i="32"/>
  <c r="E11" i="32"/>
  <c r="D10" i="32"/>
  <c r="E10" i="32" s="1"/>
  <c r="D32" i="31"/>
  <c r="E32" i="31" s="1"/>
  <c r="D31" i="31"/>
  <c r="E31" i="31"/>
  <c r="D30" i="31"/>
  <c r="E30" i="31"/>
  <c r="D29" i="31"/>
  <c r="E29" i="31" s="1"/>
  <c r="D28" i="31"/>
  <c r="E28" i="31" s="1"/>
  <c r="D25" i="31"/>
  <c r="E25" i="31"/>
  <c r="D24" i="31"/>
  <c r="E24" i="31"/>
  <c r="D23" i="31"/>
  <c r="E23" i="31" s="1"/>
  <c r="D21" i="31"/>
  <c r="E21" i="31" s="1"/>
  <c r="D20" i="31"/>
  <c r="E20" i="31" s="1"/>
  <c r="D19" i="31"/>
  <c r="E19" i="31"/>
  <c r="D18" i="31"/>
  <c r="E18" i="31" s="1"/>
  <c r="D15" i="31"/>
  <c r="E15" i="31"/>
  <c r="D14" i="31"/>
  <c r="E14" i="31" s="1"/>
  <c r="D13" i="31"/>
  <c r="E13" i="31"/>
  <c r="D12" i="31"/>
  <c r="E12" i="31" s="1"/>
  <c r="D11" i="31"/>
  <c r="E11" i="31"/>
  <c r="D10" i="31"/>
  <c r="E10" i="31" s="1"/>
  <c r="D32" i="30"/>
  <c r="E32" i="30"/>
  <c r="D31" i="30"/>
  <c r="E31" i="30" s="1"/>
  <c r="D30" i="30"/>
  <c r="E30" i="30" s="1"/>
  <c r="D29" i="30"/>
  <c r="E29" i="30" s="1"/>
  <c r="D28" i="30"/>
  <c r="E27" i="30"/>
  <c r="D25" i="30"/>
  <c r="E25" i="30" s="1"/>
  <c r="D24" i="30"/>
  <c r="E24" i="30" s="1"/>
  <c r="D23" i="30"/>
  <c r="E23" i="30" s="1"/>
  <c r="D21" i="30"/>
  <c r="E21" i="30" s="1"/>
  <c r="D20" i="30"/>
  <c r="E20" i="30"/>
  <c r="D19" i="30"/>
  <c r="E19" i="30"/>
  <c r="D18" i="30"/>
  <c r="E18" i="30" s="1"/>
  <c r="D15" i="30"/>
  <c r="E15" i="30"/>
  <c r="D14" i="30"/>
  <c r="E14" i="30"/>
  <c r="D13" i="30"/>
  <c r="E13" i="30"/>
  <c r="D12" i="30"/>
  <c r="E12" i="30" s="1"/>
  <c r="D11" i="30"/>
  <c r="E11" i="30"/>
  <c r="D10" i="30"/>
  <c r="E10" i="30"/>
  <c r="D32" i="29"/>
  <c r="E32" i="29" s="1"/>
  <c r="D31" i="29"/>
  <c r="E31" i="29" s="1"/>
  <c r="D30" i="29"/>
  <c r="E30" i="29"/>
  <c r="D29" i="29"/>
  <c r="E29" i="29"/>
  <c r="D28" i="29"/>
  <c r="E28" i="29" s="1"/>
  <c r="D25" i="29"/>
  <c r="E25" i="29" s="1"/>
  <c r="D24" i="29"/>
  <c r="E24" i="29"/>
  <c r="D23" i="29"/>
  <c r="E23" i="29"/>
  <c r="D21" i="29"/>
  <c r="E21" i="29" s="1"/>
  <c r="D20" i="29"/>
  <c r="E20" i="29" s="1"/>
  <c r="D19" i="29"/>
  <c r="E19" i="29"/>
  <c r="D18" i="29"/>
  <c r="E18" i="29"/>
  <c r="D15" i="29"/>
  <c r="E15" i="29" s="1"/>
  <c r="D14" i="29"/>
  <c r="E14" i="29" s="1"/>
  <c r="D13" i="29"/>
  <c r="E13" i="29"/>
  <c r="D12" i="29"/>
  <c r="E12" i="29"/>
  <c r="D11" i="29"/>
  <c r="E11" i="29" s="1"/>
  <c r="D10" i="29"/>
  <c r="E10" i="29" s="1"/>
  <c r="D32" i="28"/>
  <c r="E32" i="28" s="1"/>
  <c r="D31" i="28"/>
  <c r="E31" i="28"/>
  <c r="D30" i="28"/>
  <c r="E30" i="28"/>
  <c r="D29" i="28"/>
  <c r="E29" i="28" s="1"/>
  <c r="D28" i="28"/>
  <c r="E28" i="28" s="1"/>
  <c r="D25" i="28"/>
  <c r="E25" i="28"/>
  <c r="D24" i="28"/>
  <c r="E24" i="28"/>
  <c r="D23" i="28"/>
  <c r="E23" i="28" s="1"/>
  <c r="D21" i="28"/>
  <c r="E21" i="28" s="1"/>
  <c r="D20" i="28"/>
  <c r="E20" i="28" s="1"/>
  <c r="D19" i="28"/>
  <c r="E19" i="28"/>
  <c r="D18" i="28"/>
  <c r="E18" i="28"/>
  <c r="D15" i="28"/>
  <c r="E15" i="28" s="1"/>
  <c r="D14" i="28"/>
  <c r="E14" i="28" s="1"/>
  <c r="D13" i="28"/>
  <c r="E13" i="28"/>
  <c r="D12" i="28"/>
  <c r="E12" i="28"/>
  <c r="D11" i="28"/>
  <c r="E11" i="28" s="1"/>
  <c r="D10" i="28"/>
  <c r="E10" i="28" s="1"/>
  <c r="D32" i="27"/>
  <c r="E32" i="27"/>
  <c r="D31" i="27"/>
  <c r="E31" i="27"/>
  <c r="D30" i="27"/>
  <c r="E30" i="27" s="1"/>
  <c r="D29" i="27"/>
  <c r="E29" i="27" s="1"/>
  <c r="D28" i="27"/>
  <c r="E28" i="27"/>
  <c r="D25" i="27"/>
  <c r="E25" i="27"/>
  <c r="D24" i="27"/>
  <c r="E24" i="27" s="1"/>
  <c r="D23" i="27"/>
  <c r="E23" i="27" s="1"/>
  <c r="D21" i="27"/>
  <c r="E21" i="27" s="1"/>
  <c r="D20" i="27"/>
  <c r="E20" i="27"/>
  <c r="D19" i="27"/>
  <c r="E19" i="27" s="1"/>
  <c r="D18" i="27"/>
  <c r="E18" i="27" s="1"/>
  <c r="D15" i="27"/>
  <c r="E15" i="27" s="1"/>
  <c r="D14" i="27"/>
  <c r="E14" i="27"/>
  <c r="D13" i="27"/>
  <c r="E13" i="27"/>
  <c r="D12" i="27"/>
  <c r="E12" i="27" s="1"/>
  <c r="D11" i="27"/>
  <c r="E11" i="27" s="1"/>
  <c r="D10" i="27"/>
  <c r="E10" i="27"/>
  <c r="D32" i="26"/>
  <c r="E32" i="26"/>
  <c r="D31" i="26"/>
  <c r="E31" i="26" s="1"/>
  <c r="D30" i="26"/>
  <c r="E30" i="26" s="1"/>
  <c r="D29" i="26"/>
  <c r="E29" i="26"/>
  <c r="D28" i="26"/>
  <c r="E28" i="26"/>
  <c r="D25" i="26"/>
  <c r="E25" i="26" s="1"/>
  <c r="D24" i="26"/>
  <c r="E24" i="26" s="1"/>
  <c r="D23" i="26"/>
  <c r="E23" i="26"/>
  <c r="D21" i="26"/>
  <c r="E21" i="26" s="1"/>
  <c r="D20" i="26"/>
  <c r="E20" i="26" s="1"/>
  <c r="D19" i="26"/>
  <c r="E19" i="26" s="1"/>
  <c r="D18" i="26"/>
  <c r="E18" i="26"/>
  <c r="D15" i="26"/>
  <c r="E15" i="26"/>
  <c r="D14" i="26"/>
  <c r="E14" i="26" s="1"/>
  <c r="D13" i="26"/>
  <c r="E13" i="26" s="1"/>
  <c r="D12" i="26"/>
  <c r="E12" i="26" s="1"/>
  <c r="D11" i="26"/>
  <c r="E11" i="26"/>
  <c r="D10" i="26"/>
  <c r="E10" i="26"/>
  <c r="D32" i="25"/>
  <c r="E32" i="25" s="1"/>
  <c r="D31" i="25"/>
  <c r="E31" i="25" s="1"/>
  <c r="D30" i="25"/>
  <c r="E30" i="25"/>
  <c r="D29" i="25"/>
  <c r="E29" i="25"/>
  <c r="D28" i="25"/>
  <c r="E28" i="25" s="1"/>
  <c r="D25" i="25"/>
  <c r="E25" i="25" s="1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 s="1"/>
  <c r="D14" i="25"/>
  <c r="E14" i="25"/>
  <c r="D13" i="25"/>
  <c r="E13" i="25"/>
  <c r="D12" i="25"/>
  <c r="E12" i="25"/>
  <c r="D11" i="25"/>
  <c r="E11" i="25" s="1"/>
  <c r="D10" i="25"/>
  <c r="E10" i="25"/>
  <c r="D32" i="24"/>
  <c r="E32" i="24" s="1"/>
  <c r="D31" i="24"/>
  <c r="E31" i="24"/>
  <c r="D30" i="24"/>
  <c r="E30" i="24" s="1"/>
  <c r="D29" i="24"/>
  <c r="E29" i="24" s="1"/>
  <c r="D28" i="24"/>
  <c r="E28" i="24" s="1"/>
  <c r="D25" i="24"/>
  <c r="E25" i="24"/>
  <c r="D24" i="24"/>
  <c r="E24" i="24" s="1"/>
  <c r="D23" i="24"/>
  <c r="E23" i="24" s="1"/>
  <c r="D21" i="24"/>
  <c r="E21" i="24" s="1"/>
  <c r="D20" i="24"/>
  <c r="E20" i="24"/>
  <c r="D19" i="24"/>
  <c r="E19" i="24"/>
  <c r="D18" i="24"/>
  <c r="E18" i="24"/>
  <c r="D15" i="24"/>
  <c r="E15" i="24" s="1"/>
  <c r="D14" i="24"/>
  <c r="E14" i="24"/>
  <c r="D13" i="24"/>
  <c r="E13" i="24"/>
  <c r="D12" i="24"/>
  <c r="E12" i="24" s="1"/>
  <c r="D11" i="24"/>
  <c r="E11" i="24" s="1"/>
  <c r="D10" i="24"/>
  <c r="E10" i="24"/>
  <c r="D32" i="23"/>
  <c r="E32" i="23"/>
  <c r="D31" i="23"/>
  <c r="E31" i="23" s="1"/>
  <c r="D30" i="23"/>
  <c r="E30" i="23" s="1"/>
  <c r="D29" i="23"/>
  <c r="E29" i="23"/>
  <c r="D28" i="23"/>
  <c r="E28" i="23"/>
  <c r="D25" i="23"/>
  <c r="E25" i="23" s="1"/>
  <c r="D24" i="23"/>
  <c r="E24" i="23" s="1"/>
  <c r="D23" i="23"/>
  <c r="E23" i="23"/>
  <c r="D21" i="23"/>
  <c r="E21" i="23" s="1"/>
  <c r="D20" i="23"/>
  <c r="E20" i="23" s="1"/>
  <c r="D19" i="23"/>
  <c r="E19" i="23"/>
  <c r="D18" i="23"/>
  <c r="E18" i="23" s="1"/>
  <c r="D15" i="23"/>
  <c r="E15" i="23"/>
  <c r="D14" i="23"/>
  <c r="E14" i="23" s="1"/>
  <c r="D13" i="23"/>
  <c r="E13" i="23"/>
  <c r="D12" i="23"/>
  <c r="E12" i="23" s="1"/>
  <c r="D11" i="23"/>
  <c r="E11" i="23"/>
  <c r="D10" i="23"/>
  <c r="E10" i="23" s="1"/>
  <c r="D32" i="22"/>
  <c r="E32" i="22"/>
  <c r="D31" i="22"/>
  <c r="E31" i="22" s="1"/>
  <c r="D30" i="22"/>
  <c r="E30" i="22"/>
  <c r="D29" i="22"/>
  <c r="E29" i="22" s="1"/>
  <c r="D28" i="22"/>
  <c r="E28" i="22" s="1"/>
  <c r="D25" i="22"/>
  <c r="E25" i="22" s="1"/>
  <c r="D24" i="22"/>
  <c r="E24" i="22"/>
  <c r="D23" i="22"/>
  <c r="E23" i="22" s="1"/>
  <c r="D21" i="22"/>
  <c r="E21" i="22" s="1"/>
  <c r="D20" i="22"/>
  <c r="E20" i="22" s="1"/>
  <c r="D19" i="22"/>
  <c r="E19" i="22"/>
  <c r="D18" i="22"/>
  <c r="E18" i="22"/>
  <c r="D15" i="22"/>
  <c r="E15" i="22" s="1"/>
  <c r="D14" i="22"/>
  <c r="E14" i="22" s="1"/>
  <c r="D13" i="22"/>
  <c r="E13" i="22"/>
  <c r="D12" i="22"/>
  <c r="E12" i="22"/>
  <c r="D11" i="22"/>
  <c r="E11" i="22" s="1"/>
  <c r="D10" i="22"/>
  <c r="E10" i="22" s="1"/>
  <c r="D32" i="21"/>
  <c r="E32" i="21"/>
  <c r="D31" i="21"/>
  <c r="E31" i="21"/>
  <c r="D30" i="21"/>
  <c r="E30" i="21" s="1"/>
  <c r="D29" i="21"/>
  <c r="E29" i="21" s="1"/>
  <c r="D28" i="21"/>
  <c r="E28" i="21"/>
  <c r="D25" i="21"/>
  <c r="E25" i="21"/>
  <c r="D24" i="21"/>
  <c r="E24" i="21" s="1"/>
  <c r="D23" i="21"/>
  <c r="E23" i="21" s="1"/>
  <c r="D21" i="21"/>
  <c r="E21" i="21" s="1"/>
  <c r="D20" i="21"/>
  <c r="E20" i="21"/>
  <c r="D19" i="21"/>
  <c r="E19" i="21" s="1"/>
  <c r="D18" i="21"/>
  <c r="E18" i="21" s="1"/>
  <c r="D15" i="21"/>
  <c r="E15" i="21" s="1"/>
  <c r="D14" i="21"/>
  <c r="E14" i="21"/>
  <c r="D13" i="21"/>
  <c r="E13" i="21" s="1"/>
  <c r="D12" i="21"/>
  <c r="E12" i="21"/>
  <c r="D11" i="21"/>
  <c r="E11" i="21" s="1"/>
  <c r="D10" i="21"/>
  <c r="E10" i="21"/>
  <c r="D32" i="20"/>
  <c r="E32" i="20" s="1"/>
  <c r="D31" i="20"/>
  <c r="E31" i="20" s="1"/>
  <c r="D30" i="20"/>
  <c r="E30" i="20" s="1"/>
  <c r="D29" i="20"/>
  <c r="E29" i="20"/>
  <c r="D28" i="20"/>
  <c r="E28" i="20" s="1"/>
  <c r="D25" i="20"/>
  <c r="E25" i="20" s="1"/>
  <c r="D24" i="20"/>
  <c r="E24" i="20" s="1"/>
  <c r="D23" i="20"/>
  <c r="E23" i="20"/>
  <c r="D21" i="20"/>
  <c r="E21" i="20" s="1"/>
  <c r="D20" i="20"/>
  <c r="E20" i="20"/>
  <c r="D19" i="20"/>
  <c r="E19" i="20" s="1"/>
  <c r="D18" i="20"/>
  <c r="E18" i="20"/>
  <c r="D15" i="20"/>
  <c r="E15" i="20"/>
  <c r="D14" i="20"/>
  <c r="E14" i="20" s="1"/>
  <c r="D13" i="20"/>
  <c r="E13" i="20" s="1"/>
  <c r="D12" i="20"/>
  <c r="E12" i="20"/>
  <c r="D11" i="20"/>
  <c r="E11" i="20"/>
  <c r="D10" i="20"/>
  <c r="E10" i="20" s="1"/>
  <c r="D32" i="19"/>
  <c r="E32" i="19" s="1"/>
  <c r="D31" i="19"/>
  <c r="E31" i="19"/>
  <c r="D30" i="19"/>
  <c r="E30" i="19" s="1"/>
  <c r="D29" i="19"/>
  <c r="E29" i="19" s="1"/>
  <c r="D28" i="19"/>
  <c r="E28" i="19"/>
  <c r="D25" i="19"/>
  <c r="E25" i="19" s="1"/>
  <c r="D24" i="19"/>
  <c r="E24" i="19"/>
  <c r="D23" i="19"/>
  <c r="E23" i="19" s="1"/>
  <c r="D21" i="19"/>
  <c r="E21" i="19" s="1"/>
  <c r="D20" i="19"/>
  <c r="E20" i="19" s="1"/>
  <c r="D19" i="19"/>
  <c r="E19" i="19"/>
  <c r="D18" i="19"/>
  <c r="E18" i="19"/>
  <c r="D15" i="19"/>
  <c r="E15" i="19" s="1"/>
  <c r="D14" i="19"/>
  <c r="E14" i="19" s="1"/>
  <c r="D13" i="19"/>
  <c r="E13" i="19"/>
  <c r="D12" i="19"/>
  <c r="E12" i="19"/>
  <c r="D11" i="19"/>
  <c r="E11" i="19" s="1"/>
  <c r="D10" i="19"/>
  <c r="E10" i="19" s="1"/>
  <c r="D32" i="18"/>
  <c r="E32" i="18"/>
  <c r="D31" i="18"/>
  <c r="E31" i="18"/>
  <c r="D30" i="18"/>
  <c r="E30" i="18" s="1"/>
  <c r="D29" i="18"/>
  <c r="E29" i="18" s="1"/>
  <c r="D28" i="18"/>
  <c r="E28" i="18"/>
  <c r="D25" i="18"/>
  <c r="E25" i="18"/>
  <c r="D24" i="18"/>
  <c r="E24" i="18" s="1"/>
  <c r="D23" i="18"/>
  <c r="E23" i="18" s="1"/>
  <c r="D21" i="18"/>
  <c r="E21" i="18" s="1"/>
  <c r="D20" i="18"/>
  <c r="E20" i="18"/>
  <c r="D19" i="18"/>
  <c r="E19" i="18" s="1"/>
  <c r="D18" i="18"/>
  <c r="E18" i="18"/>
  <c r="D15" i="18"/>
  <c r="E15" i="18"/>
  <c r="D14" i="18"/>
  <c r="E14" i="18"/>
  <c r="D13" i="18"/>
  <c r="E13" i="18" s="1"/>
  <c r="D12" i="18"/>
  <c r="E12" i="18" s="1"/>
  <c r="D11" i="18"/>
  <c r="E11" i="18"/>
  <c r="D10" i="18"/>
  <c r="E10" i="18"/>
  <c r="D32" i="17"/>
  <c r="E32" i="17" s="1"/>
  <c r="D31" i="17"/>
  <c r="E31" i="17" s="1"/>
  <c r="D30" i="17"/>
  <c r="E30" i="17"/>
  <c r="D29" i="17"/>
  <c r="E29" i="17"/>
  <c r="D28" i="17"/>
  <c r="E28" i="17" s="1"/>
  <c r="D25" i="17"/>
  <c r="E25" i="17" s="1"/>
  <c r="D24" i="17"/>
  <c r="E24" i="17" s="1"/>
  <c r="D23" i="17"/>
  <c r="E23" i="17" s="1"/>
  <c r="D21" i="17"/>
  <c r="E21" i="17" s="1"/>
  <c r="D20" i="17"/>
  <c r="E20" i="17" s="1"/>
  <c r="D19" i="17"/>
  <c r="E19" i="17" s="1"/>
  <c r="D18" i="17"/>
  <c r="E18" i="17"/>
  <c r="D15" i="17"/>
  <c r="E15" i="17"/>
  <c r="D14" i="17"/>
  <c r="E14" i="17"/>
  <c r="D13" i="17"/>
  <c r="E13" i="17" s="1"/>
  <c r="D12" i="17"/>
  <c r="E12" i="17"/>
  <c r="D11" i="17"/>
  <c r="E11" i="17"/>
  <c r="D10" i="17"/>
  <c r="E10" i="17"/>
  <c r="D32" i="16"/>
  <c r="E32" i="16" s="1"/>
  <c r="D31" i="16"/>
  <c r="E31" i="16" s="1"/>
  <c r="D30" i="16"/>
  <c r="E30" i="16"/>
  <c r="D29" i="16"/>
  <c r="E29" i="16"/>
  <c r="D28" i="16"/>
  <c r="E28" i="16" s="1"/>
  <c r="D25" i="16"/>
  <c r="E25" i="16" s="1"/>
  <c r="D24" i="16"/>
  <c r="E24" i="16"/>
  <c r="D23" i="16"/>
  <c r="E23" i="16" s="1"/>
  <c r="D21" i="16"/>
  <c r="E21" i="16" s="1"/>
  <c r="D20" i="16"/>
  <c r="E20" i="16" s="1"/>
  <c r="D19" i="16"/>
  <c r="E19" i="16"/>
  <c r="D18" i="16"/>
  <c r="E18" i="16"/>
  <c r="D15" i="16"/>
  <c r="E15" i="16"/>
  <c r="D14" i="16"/>
  <c r="E14" i="16" s="1"/>
  <c r="D13" i="16"/>
  <c r="E13" i="16"/>
  <c r="D12" i="16"/>
  <c r="E12" i="16"/>
  <c r="D11" i="16"/>
  <c r="E11" i="16"/>
  <c r="D10" i="16"/>
  <c r="E10" i="16" s="1"/>
  <c r="D32" i="15"/>
  <c r="E32" i="15"/>
  <c r="D31" i="15"/>
  <c r="E31" i="15"/>
  <c r="D30" i="15"/>
  <c r="E30" i="15"/>
  <c r="D29" i="15"/>
  <c r="E29" i="15" s="1"/>
  <c r="D28" i="15"/>
  <c r="E28" i="15"/>
  <c r="D25" i="15"/>
  <c r="E25" i="15"/>
  <c r="D24" i="15"/>
  <c r="E24" i="15"/>
  <c r="D23" i="15"/>
  <c r="E23" i="15" s="1"/>
  <c r="D21" i="15"/>
  <c r="E21" i="15" s="1"/>
  <c r="D20" i="15"/>
  <c r="E20" i="15"/>
  <c r="D19" i="15"/>
  <c r="E19" i="15" s="1"/>
  <c r="D18" i="15"/>
  <c r="E18" i="15" s="1"/>
  <c r="D15" i="15"/>
  <c r="E15" i="15"/>
  <c r="D14" i="15"/>
  <c r="E14" i="15"/>
  <c r="D13" i="15"/>
  <c r="E13" i="15" s="1"/>
  <c r="D12" i="15"/>
  <c r="E12" i="15" s="1"/>
  <c r="D11" i="15"/>
  <c r="E11" i="15"/>
  <c r="D10" i="15"/>
  <c r="E10" i="15"/>
  <c r="D32" i="14"/>
  <c r="E32" i="14" s="1"/>
  <c r="D31" i="14"/>
  <c r="E31" i="14" s="1"/>
  <c r="D30" i="14"/>
  <c r="E30" i="14" s="1"/>
  <c r="D29" i="14"/>
  <c r="E29" i="14"/>
  <c r="D28" i="14"/>
  <c r="E28" i="14" s="1"/>
  <c r="D25" i="14"/>
  <c r="E25" i="14" s="1"/>
  <c r="D24" i="14"/>
  <c r="E24" i="14" s="1"/>
  <c r="D23" i="14"/>
  <c r="E23" i="14"/>
  <c r="D21" i="14"/>
  <c r="E21" i="14" s="1"/>
  <c r="D20" i="14"/>
  <c r="E20" i="14" s="1"/>
  <c r="D19" i="14"/>
  <c r="E19" i="14"/>
  <c r="D18" i="14"/>
  <c r="E18" i="14"/>
  <c r="D15" i="14"/>
  <c r="E15" i="14"/>
  <c r="D14" i="14"/>
  <c r="E14" i="14" s="1"/>
  <c r="D13" i="14"/>
  <c r="E13" i="14" s="1"/>
  <c r="D12" i="14"/>
  <c r="E12" i="14"/>
  <c r="D11" i="14"/>
  <c r="E11" i="14"/>
  <c r="D32" i="13"/>
  <c r="E32" i="13" s="1"/>
  <c r="D31" i="13"/>
  <c r="E31" i="13" s="1"/>
  <c r="D30" i="13"/>
  <c r="E30" i="13"/>
  <c r="D29" i="13"/>
  <c r="E29" i="13"/>
  <c r="D28" i="13"/>
  <c r="E28" i="13" s="1"/>
  <c r="E27" i="13"/>
  <c r="D25" i="13"/>
  <c r="E25" i="13" s="1"/>
  <c r="D24" i="13"/>
  <c r="E24" i="13"/>
  <c r="D23" i="13"/>
  <c r="E23" i="13" s="1"/>
  <c r="D21" i="13"/>
  <c r="E21" i="13" s="1"/>
  <c r="D20" i="13"/>
  <c r="E20" i="13" s="1"/>
  <c r="D19" i="13"/>
  <c r="E19" i="13"/>
  <c r="D18" i="13"/>
  <c r="E18" i="13"/>
  <c r="D15" i="13"/>
  <c r="E15" i="13" s="1"/>
  <c r="D14" i="13"/>
  <c r="E14" i="13" s="1"/>
  <c r="D13" i="13"/>
  <c r="E13" i="13"/>
  <c r="D12" i="13"/>
  <c r="E12" i="13"/>
  <c r="D11" i="13"/>
  <c r="E11" i="13" s="1"/>
  <c r="D10" i="13"/>
  <c r="E10" i="13" s="1"/>
  <c r="D32" i="12"/>
  <c r="E32" i="12"/>
  <c r="D31" i="12"/>
  <c r="E31" i="12"/>
  <c r="D30" i="12"/>
  <c r="E30" i="12"/>
  <c r="D29" i="12"/>
  <c r="E29" i="12" s="1"/>
  <c r="D28" i="12"/>
  <c r="E28" i="12"/>
  <c r="D25" i="12"/>
  <c r="E25" i="12"/>
  <c r="D24" i="12"/>
  <c r="E24" i="12" s="1"/>
  <c r="D23" i="12"/>
  <c r="E23" i="12" s="1"/>
  <c r="D20" i="12"/>
  <c r="E20" i="12"/>
  <c r="D19" i="12"/>
  <c r="E19" i="12"/>
  <c r="D18" i="12"/>
  <c r="E18" i="12" s="1"/>
  <c r="E17" i="12"/>
  <c r="D15" i="12"/>
  <c r="E15" i="12"/>
  <c r="D14" i="12"/>
  <c r="E14" i="12"/>
  <c r="D13" i="12"/>
  <c r="E13" i="12" s="1"/>
  <c r="D12" i="12"/>
  <c r="E12" i="12" s="1"/>
  <c r="D11" i="12"/>
  <c r="E11" i="12" s="1"/>
  <c r="D10" i="12"/>
  <c r="E10" i="12"/>
  <c r="D32" i="11"/>
  <c r="E32" i="11" s="1"/>
  <c r="D31" i="11"/>
  <c r="E31" i="11" s="1"/>
  <c r="D30" i="11"/>
  <c r="E30" i="11" s="1"/>
  <c r="D29" i="11"/>
  <c r="E29" i="11"/>
  <c r="D28" i="11"/>
  <c r="E28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 s="1"/>
  <c r="D14" i="11"/>
  <c r="E14" i="11"/>
  <c r="D13" i="11"/>
  <c r="E13" i="11" s="1"/>
  <c r="D12" i="11"/>
  <c r="E12" i="11" s="1"/>
  <c r="D11" i="11"/>
  <c r="E11" i="11" s="1"/>
  <c r="D10" i="11"/>
  <c r="E10" i="11"/>
  <c r="D32" i="10"/>
  <c r="E32" i="10" s="1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/>
  <c r="D13" i="10"/>
  <c r="E13" i="10" s="1"/>
  <c r="D12" i="10"/>
  <c r="E12" i="10" s="1"/>
  <c r="D11" i="10"/>
  <c r="E11" i="10" s="1"/>
  <c r="D10" i="10"/>
  <c r="E10" i="10"/>
  <c r="D32" i="9"/>
  <c r="E32" i="9" s="1"/>
  <c r="D31" i="9"/>
  <c r="E31" i="9" s="1"/>
  <c r="D30" i="9"/>
  <c r="E30" i="9" s="1"/>
  <c r="D29" i="9"/>
  <c r="E29" i="9"/>
  <c r="D28" i="9"/>
  <c r="E28" i="9" s="1"/>
  <c r="D25" i="9"/>
  <c r="E25" i="9" s="1"/>
  <c r="D24" i="9"/>
  <c r="E24" i="9"/>
  <c r="D23" i="9"/>
  <c r="E23" i="9"/>
  <c r="D21" i="9"/>
  <c r="E21" i="9" s="1"/>
  <c r="D20" i="9"/>
  <c r="E20" i="9" s="1"/>
  <c r="D19" i="9"/>
  <c r="E19" i="9" s="1"/>
  <c r="D18" i="9"/>
  <c r="E18" i="9" s="1"/>
  <c r="D15" i="9"/>
  <c r="E15" i="9"/>
  <c r="D14" i="9"/>
  <c r="E14" i="9" s="1"/>
  <c r="D13" i="9"/>
  <c r="E13" i="9" s="1"/>
  <c r="D12" i="9"/>
  <c r="E12" i="9" s="1"/>
  <c r="D11" i="9"/>
  <c r="E11" i="9"/>
  <c r="D10" i="9"/>
  <c r="E10" i="9" s="1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 s="1"/>
  <c r="D19" i="8"/>
  <c r="E19" i="8" s="1"/>
  <c r="D18" i="8"/>
  <c r="E18" i="8"/>
  <c r="D15" i="8"/>
  <c r="E15" i="8" s="1"/>
  <c r="D14" i="8"/>
  <c r="E14" i="8" s="1"/>
  <c r="D13" i="8"/>
  <c r="E13" i="8" s="1"/>
  <c r="D12" i="8"/>
  <c r="E12" i="8"/>
  <c r="D11" i="8"/>
  <c r="E11" i="8" s="1"/>
  <c r="D10" i="8"/>
  <c r="E10" i="8" s="1"/>
  <c r="D32" i="7"/>
  <c r="E32" i="7" s="1"/>
  <c r="D11" i="7"/>
  <c r="E11" i="7" s="1"/>
  <c r="D12" i="7"/>
  <c r="E12" i="7" s="1"/>
  <c r="D13" i="7"/>
  <c r="E13" i="7" s="1"/>
  <c r="D14" i="7"/>
  <c r="E14" i="7" s="1"/>
  <c r="D15" i="7"/>
  <c r="E15" i="7" s="1"/>
  <c r="D18" i="7"/>
  <c r="E18" i="7"/>
  <c r="D19" i="7"/>
  <c r="E19" i="7"/>
  <c r="D20" i="7"/>
  <c r="E20" i="7" s="1"/>
  <c r="D23" i="7"/>
  <c r="E23" i="7" s="1"/>
  <c r="D25" i="7"/>
  <c r="E25" i="7" s="1"/>
  <c r="D28" i="7"/>
  <c r="E28" i="7" s="1"/>
  <c r="D29" i="7"/>
  <c r="E29" i="7"/>
  <c r="D30" i="7"/>
  <c r="E30" i="7" s="1"/>
  <c r="D31" i="7"/>
  <c r="E31" i="7" s="1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1" i="40"/>
  <c r="P17" i="40"/>
  <c r="P26" i="40"/>
  <c r="P23" i="40"/>
  <c r="P21" i="40"/>
</calcChain>
</file>

<file path=xl/sharedStrings.xml><?xml version="1.0" encoding="utf-8"?>
<sst xmlns="http://schemas.openxmlformats.org/spreadsheetml/2006/main" count="729" uniqueCount="70">
  <si>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</si>
  <si>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</si>
  <si>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</si>
  <si>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</si>
  <si>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</si>
  <si>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</si>
  <si>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</si>
  <si>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</si>
  <si>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</si>
  <si>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</si>
  <si>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</si>
  <si>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</si>
  <si>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</si>
  <si>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</si>
  <si>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</si>
  <si>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</si>
  <si>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</si>
  <si>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</si>
  <si>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</si>
  <si>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</si>
  <si>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</si>
  <si>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</si>
  <si>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</si>
  <si>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</si>
  <si>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</si>
  <si>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</si>
  <si>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</si>
  <si>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</si>
  <si>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</si>
  <si>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</si>
  <si>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</si>
  <si>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01 septiembre 2025</t>
  </si>
  <si>
    <t>02-septiembre 2025</t>
  </si>
  <si>
    <t>03-septiembre 2025</t>
  </si>
  <si>
    <t>04-septiembre 2025</t>
  </si>
  <si>
    <t>05-septiembre 2025</t>
  </si>
  <si>
    <t>06-septiembre 2025</t>
  </si>
  <si>
    <t>07-septiembre 2025</t>
  </si>
  <si>
    <t>08-septiembre 2025</t>
  </si>
  <si>
    <t>09-septiembre 2025</t>
  </si>
  <si>
    <t>10-septiembre 2025</t>
  </si>
  <si>
    <t>11-septiembre 2025</t>
  </si>
  <si>
    <t>12-septiembre  2025</t>
  </si>
  <si>
    <t>13 septiembre 2025</t>
  </si>
  <si>
    <t>14-septiembre 2025</t>
  </si>
  <si>
    <t>16 septiembre 2025</t>
  </si>
  <si>
    <t>17 septiembre 2025</t>
  </si>
  <si>
    <t>18 septiembre 2025</t>
  </si>
  <si>
    <t>19 septiembre 2025</t>
  </si>
  <si>
    <t xml:space="preserve">20 septiembre 2025 </t>
  </si>
  <si>
    <t>21 septiembre 2025</t>
  </si>
  <si>
    <t xml:space="preserve">22 septiembre 2025 </t>
  </si>
  <si>
    <t>23 septiembre 2025</t>
  </si>
  <si>
    <t>24 septiembre 2025</t>
  </si>
  <si>
    <t xml:space="preserve">25 septiembre 2025 </t>
  </si>
  <si>
    <t>26 septiembre 2025</t>
  </si>
  <si>
    <t>27 septiembre 2025</t>
  </si>
  <si>
    <t>28-septiembre 2025</t>
  </si>
  <si>
    <t>29 septiembre 2025</t>
  </si>
  <si>
    <t>30 septiembre 2025</t>
  </si>
  <si>
    <t>15 septiembre 2025</t>
  </si>
  <si>
    <t xml:space="preserve">se realiza limpiesa a filtro de los 30lts </t>
  </si>
  <si>
    <t>Registro, m3</t>
  </si>
  <si>
    <t>Caudal liberado</t>
  </si>
  <si>
    <t>m3/d</t>
  </si>
  <si>
    <t>Aporte  1 al 7 de Septiembre</t>
  </si>
  <si>
    <t>Aporte  8 al 14 de Septiembre</t>
  </si>
  <si>
    <t>Aporte 15 al 21 de Septiembre</t>
  </si>
  <si>
    <t>Aporte  22 al 28 de Septiembre</t>
  </si>
  <si>
    <t>Aporte 29 al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</si>
</sst>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3" fontId="1" fillId="6" borderId="62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0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zoomScale="80" zoomScaleNormal="80" workbookViewId="0">
      <selection activeCell="L38" sqref="L38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59" t="s">
        <v>0</v>
      </c>
      <c r="D4" s="1"/>
      <c r="E4" s="1"/>
      <c r="F4" s="1"/>
      <c r="G4" s="1"/>
      <c r="H4" s="1"/>
      <c r="I4" s="1"/>
      <c r="J4" s="1"/>
      <c r="K4" s="1"/>
      <c r="L4" s="59"/>
      <c r="M4" s="1"/>
      <c r="N4" s="1"/>
      <c r="O4" s="59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59" t="s">
        <v>2</v>
      </c>
      <c r="D5" s="59"/>
      <c r="E5" s="59"/>
      <c r="F5" s="59"/>
      <c r="G5" s="59"/>
      <c r="H5" s="59"/>
      <c r="I5" s="1"/>
      <c r="J5" s="1"/>
      <c r="K5" s="1"/>
      <c r="L5" s="59"/>
      <c r="M5" s="1"/>
      <c r="N5" s="1"/>
      <c r="O5" s="59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5" customHeight="1" x14ac:dyDescent="0.35">
      <c r="A8" s="1"/>
      <c r="B8" s="1"/>
      <c r="C8" s="106" t="s">
        <v>4</v>
      </c>
      <c r="D8" s="106" t="s">
        <v>5</v>
      </c>
      <c r="E8" s="46" t="s">
        <v>6</v>
      </c>
      <c r="F8" s="106" t="s">
        <v>62</v>
      </c>
      <c r="G8" s="110" t="s">
        <v>63</v>
      </c>
      <c r="H8" s="111"/>
      <c r="I8" s="1"/>
      <c r="J8" s="1"/>
      <c r="K8" s="59" t="s">
        <v>7</v>
      </c>
      <c r="L8" s="63"/>
      <c r="M8" s="63"/>
      <c r="N8" s="63"/>
      <c r="O8" s="108" t="s">
        <v>8</v>
      </c>
      <c r="P8" s="106" t="s">
        <v>9</v>
      </c>
      <c r="Q8" s="108" t="s">
        <v>10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07"/>
      <c r="D9" s="107"/>
      <c r="E9" s="103" t="s">
        <v>11</v>
      </c>
      <c r="F9" s="107"/>
      <c r="G9" s="112"/>
      <c r="H9" s="113"/>
      <c r="I9" s="1"/>
      <c r="J9" s="1"/>
      <c r="K9" s="1"/>
      <c r="L9" s="63"/>
      <c r="M9" s="63"/>
      <c r="N9" s="63"/>
      <c r="O9" s="109"/>
      <c r="P9" s="107"/>
      <c r="Q9" s="109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79">
        <v>45900</v>
      </c>
      <c r="E10" s="80">
        <v>0.33333333333333331</v>
      </c>
      <c r="F10" s="81">
        <v>4837254</v>
      </c>
      <c r="G10" s="68" t="s">
        <v>64</v>
      </c>
      <c r="H10" s="68" t="s">
        <v>13</v>
      </c>
      <c r="I10" s="1"/>
      <c r="J10" s="1"/>
      <c r="K10" s="1"/>
      <c r="L10" s="63"/>
      <c r="M10" s="63"/>
      <c r="N10" s="63"/>
      <c r="O10" s="104" t="s">
        <v>13</v>
      </c>
      <c r="P10" s="46" t="s">
        <v>64</v>
      </c>
      <c r="Q10" s="104" t="s">
        <v>64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79">
        <v>45901</v>
      </c>
      <c r="E11" s="60">
        <v>0.33333333333333331</v>
      </c>
      <c r="F11" s="48">
        <f>'Día 1'!C16</f>
        <v>4840151</v>
      </c>
      <c r="G11" s="48">
        <f>F11-F10</f>
        <v>2897</v>
      </c>
      <c r="H11" s="49">
        <f>G11*1000/24/60/60</f>
        <v>33.530092592592588</v>
      </c>
      <c r="I11" s="1"/>
      <c r="J11" s="1"/>
      <c r="K11" s="116" t="s">
        <v>65</v>
      </c>
      <c r="L11" s="117"/>
      <c r="M11" s="118"/>
      <c r="O11" s="48">
        <v>30</v>
      </c>
      <c r="P11" s="48">
        <f>O11*60*60*24/1000</f>
        <v>2592</v>
      </c>
      <c r="Q11" s="48">
        <f>G11</f>
        <v>2897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79">
        <v>45902</v>
      </c>
      <c r="E12" s="60">
        <v>0.33333333333333331</v>
      </c>
      <c r="F12" s="48">
        <f>'Día 2'!C16</f>
        <v>4843014</v>
      </c>
      <c r="G12" s="48">
        <f t="shared" ref="G12:G40" si="0">F12-F11</f>
        <v>2863</v>
      </c>
      <c r="H12" s="49">
        <f t="shared" ref="H12:H40" si="1">G12*1000/24/60/60</f>
        <v>33.136574074074076</v>
      </c>
      <c r="I12" s="1"/>
      <c r="K12" s="61"/>
      <c r="L12" s="67">
        <f>SUM(G11:G17)</f>
        <v>20061</v>
      </c>
      <c r="M12" s="69" t="s">
        <v>12</v>
      </c>
      <c r="N12" s="66"/>
      <c r="O12" s="48">
        <v>30</v>
      </c>
      <c r="P12" s="48">
        <f t="shared" ref="P12:P39" si="2">O12*60*60*24/1000</f>
        <v>2592</v>
      </c>
      <c r="Q12" s="48">
        <f t="shared" ref="Q12:Q40" si="3">G12</f>
        <v>2863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79">
        <v>45903</v>
      </c>
      <c r="E13" s="60">
        <v>0.33333333333333331</v>
      </c>
      <c r="F13" s="48">
        <f>'Día 3'!C16</f>
        <v>4845922</v>
      </c>
      <c r="G13" s="48">
        <f t="shared" si="0"/>
        <v>2908</v>
      </c>
      <c r="H13" s="49">
        <f t="shared" si="1"/>
        <v>33.657407407407412</v>
      </c>
      <c r="I13" s="1"/>
      <c r="J13" s="1"/>
      <c r="K13" s="61"/>
      <c r="L13" s="72">
        <f>L12*1000/7/24/60/60</f>
        <v>33.169642857142854</v>
      </c>
      <c r="M13" s="72" t="s">
        <v>13</v>
      </c>
      <c r="N13" s="66"/>
      <c r="O13" s="48">
        <v>30</v>
      </c>
      <c r="P13" s="48">
        <f t="shared" si="2"/>
        <v>2592</v>
      </c>
      <c r="Q13" s="48">
        <f t="shared" si="3"/>
        <v>2908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79">
        <v>45904</v>
      </c>
      <c r="E14" s="60">
        <v>0.33333333333333331</v>
      </c>
      <c r="F14" s="48">
        <f>'Día 4'!C16</f>
        <v>4848825</v>
      </c>
      <c r="G14" s="48">
        <f t="shared" si="0"/>
        <v>2903</v>
      </c>
      <c r="H14" s="49">
        <f t="shared" si="1"/>
        <v>33.599537037037038</v>
      </c>
      <c r="I14" s="1"/>
      <c r="J14" s="1"/>
      <c r="K14" s="62"/>
      <c r="L14" s="70"/>
      <c r="M14" s="71"/>
      <c r="N14" s="66"/>
      <c r="O14" s="48">
        <v>30</v>
      </c>
      <c r="P14" s="48">
        <f t="shared" si="2"/>
        <v>2592</v>
      </c>
      <c r="Q14" s="48">
        <f t="shared" si="3"/>
        <v>2903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79">
        <v>45905</v>
      </c>
      <c r="E15" s="60">
        <v>0.33333333333333331</v>
      </c>
      <c r="F15" s="48">
        <f>'Día 5'!C16</f>
        <v>4851695</v>
      </c>
      <c r="G15" s="48">
        <f t="shared" si="0"/>
        <v>2870</v>
      </c>
      <c r="H15" s="49">
        <f t="shared" si="1"/>
        <v>33.217592592592588</v>
      </c>
      <c r="I15" s="1"/>
      <c r="J15" s="1"/>
      <c r="K15" s="1"/>
      <c r="L15" s="67"/>
      <c r="M15" s="65"/>
      <c r="N15" s="66"/>
      <c r="O15" s="48">
        <v>30</v>
      </c>
      <c r="P15" s="48">
        <f t="shared" si="2"/>
        <v>2592</v>
      </c>
      <c r="Q15" s="48">
        <f t="shared" si="3"/>
        <v>2870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79">
        <v>45906</v>
      </c>
      <c r="E16" s="60">
        <v>0.33333333333333331</v>
      </c>
      <c r="F16" s="48">
        <f>'DÍa 6'!C16</f>
        <v>4854545</v>
      </c>
      <c r="G16" s="48">
        <f t="shared" si="0"/>
        <v>2850</v>
      </c>
      <c r="H16" s="49">
        <f t="shared" si="1"/>
        <v>32.986111111111114</v>
      </c>
      <c r="I16" s="1"/>
      <c r="J16" s="1"/>
      <c r="K16" s="1"/>
      <c r="L16" s="67"/>
      <c r="M16" s="65"/>
      <c r="N16" s="66"/>
      <c r="O16" s="48">
        <v>30</v>
      </c>
      <c r="P16" s="48">
        <f t="shared" si="2"/>
        <v>2592</v>
      </c>
      <c r="Q16" s="48">
        <f t="shared" si="3"/>
        <v>2850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79">
        <v>45907</v>
      </c>
      <c r="E17" s="60">
        <v>0.33333333333333331</v>
      </c>
      <c r="F17" s="48">
        <f>'Día 7'!C16</f>
        <v>4857315</v>
      </c>
      <c r="G17" s="48">
        <f t="shared" si="0"/>
        <v>2770</v>
      </c>
      <c r="H17" s="49">
        <f t="shared" si="1"/>
        <v>32.060185185185183</v>
      </c>
      <c r="I17" s="1"/>
      <c r="J17" s="1"/>
      <c r="K17" s="116" t="s">
        <v>66</v>
      </c>
      <c r="L17" s="117"/>
      <c r="M17" s="118"/>
      <c r="N17" s="66"/>
      <c r="O17" s="48">
        <v>30</v>
      </c>
      <c r="P17" s="48">
        <f t="shared" si="2"/>
        <v>2592</v>
      </c>
      <c r="Q17" s="48">
        <f t="shared" si="3"/>
        <v>2770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79">
        <v>45908</v>
      </c>
      <c r="E18" s="60">
        <v>0.33333333333333331</v>
      </c>
      <c r="F18" s="48">
        <f>'Día 8'!C16</f>
        <v>4860157</v>
      </c>
      <c r="G18" s="48">
        <f t="shared" si="0"/>
        <v>2842</v>
      </c>
      <c r="H18" s="49">
        <f t="shared" si="1"/>
        <v>32.893518518518519</v>
      </c>
      <c r="I18" s="1"/>
      <c r="K18" s="61"/>
      <c r="L18" s="67">
        <f>SUM(G18:G24)</f>
        <v>20061</v>
      </c>
      <c r="M18" s="69" t="s">
        <v>12</v>
      </c>
      <c r="N18" s="66"/>
      <c r="O18" s="48">
        <v>30</v>
      </c>
      <c r="P18" s="48">
        <f t="shared" si="2"/>
        <v>2592</v>
      </c>
      <c r="Q18" s="48">
        <f t="shared" si="3"/>
        <v>2842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79">
        <v>45909</v>
      </c>
      <c r="E19" s="60">
        <v>0.33333333333333331</v>
      </c>
      <c r="F19" s="48">
        <f>'Día 9'!C16</f>
        <v>4862929</v>
      </c>
      <c r="G19" s="48">
        <f t="shared" si="0"/>
        <v>2772</v>
      </c>
      <c r="H19" s="49">
        <f t="shared" si="1"/>
        <v>32.083333333333336</v>
      </c>
      <c r="I19" s="1"/>
      <c r="J19" s="1"/>
      <c r="K19" s="61"/>
      <c r="L19" s="72">
        <f>L18*1000/7/24/60/60</f>
        <v>33.169642857142854</v>
      </c>
      <c r="M19" s="72" t="s">
        <v>13</v>
      </c>
      <c r="N19" s="66"/>
      <c r="O19" s="48">
        <v>30</v>
      </c>
      <c r="P19" s="48">
        <f t="shared" si="2"/>
        <v>2592</v>
      </c>
      <c r="Q19" s="48">
        <f t="shared" si="3"/>
        <v>2772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79">
        <v>45910</v>
      </c>
      <c r="E20" s="60">
        <v>0.33333333333333331</v>
      </c>
      <c r="F20" s="48">
        <f>'Día 10'!C16</f>
        <v>4865743</v>
      </c>
      <c r="G20" s="48">
        <f t="shared" si="0"/>
        <v>2814</v>
      </c>
      <c r="H20" s="49">
        <f t="shared" si="1"/>
        <v>32.569444444444443</v>
      </c>
      <c r="I20" s="1"/>
      <c r="J20" s="1"/>
      <c r="K20" s="62"/>
      <c r="L20" s="70"/>
      <c r="M20" s="71"/>
      <c r="N20" s="66"/>
      <c r="O20" s="48">
        <v>30</v>
      </c>
      <c r="P20" s="48">
        <f t="shared" si="2"/>
        <v>2592</v>
      </c>
      <c r="Q20" s="48">
        <f t="shared" si="3"/>
        <v>2814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79">
        <v>45911</v>
      </c>
      <c r="E21" s="60">
        <v>0.33333333333333331</v>
      </c>
      <c r="F21" s="48">
        <f>'Día 11'!C16</f>
        <v>4868632</v>
      </c>
      <c r="G21" s="48">
        <f t="shared" si="0"/>
        <v>2889</v>
      </c>
      <c r="H21" s="49">
        <f t="shared" si="1"/>
        <v>33.4375</v>
      </c>
      <c r="I21" s="1"/>
      <c r="J21" s="1"/>
      <c r="K21" s="1"/>
      <c r="L21" s="64"/>
      <c r="M21" s="65"/>
      <c r="N21" s="66"/>
      <c r="O21" s="48">
        <v>30</v>
      </c>
      <c r="P21" s="48">
        <f t="shared" si="2"/>
        <v>2592</v>
      </c>
      <c r="Q21" s="48">
        <f t="shared" si="3"/>
        <v>2889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79">
        <v>45912</v>
      </c>
      <c r="E22" s="60">
        <v>0.33333333333333331</v>
      </c>
      <c r="F22" s="48">
        <f>'Día 12'!C16</f>
        <v>4871536</v>
      </c>
      <c r="G22" s="48">
        <f t="shared" si="0"/>
        <v>2904</v>
      </c>
      <c r="H22" s="49">
        <f t="shared" si="1"/>
        <v>33.611111111111114</v>
      </c>
      <c r="I22" s="1"/>
      <c r="J22" s="1"/>
      <c r="K22" s="1"/>
      <c r="L22" s="64"/>
      <c r="M22" s="65"/>
      <c r="N22" s="66"/>
      <c r="O22" s="48">
        <v>30</v>
      </c>
      <c r="P22" s="48">
        <f t="shared" si="2"/>
        <v>2592</v>
      </c>
      <c r="Q22" s="48">
        <f t="shared" si="3"/>
        <v>2904</v>
      </c>
      <c r="R22" s="1"/>
      <c r="S22" s="1" t="s">
        <v>14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79">
        <v>45913</v>
      </c>
      <c r="E23" s="60">
        <v>0.33333333333333331</v>
      </c>
      <c r="F23" s="48">
        <f>'Día 13'!C16</f>
        <v>4874442</v>
      </c>
      <c r="G23" s="48">
        <f t="shared" si="0"/>
        <v>2906</v>
      </c>
      <c r="H23" s="49">
        <f t="shared" si="1"/>
        <v>33.63425925925926</v>
      </c>
      <c r="I23" s="1"/>
      <c r="J23" s="1"/>
      <c r="K23" s="116" t="s">
        <v>67</v>
      </c>
      <c r="L23" s="117"/>
      <c r="M23" s="118"/>
      <c r="N23" s="66"/>
      <c r="O23" s="48">
        <v>30</v>
      </c>
      <c r="P23" s="48">
        <f t="shared" si="2"/>
        <v>2592</v>
      </c>
      <c r="Q23" s="48">
        <f t="shared" si="3"/>
        <v>2906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79">
        <v>45914</v>
      </c>
      <c r="E24" s="60">
        <v>0.33333333333333331</v>
      </c>
      <c r="F24" s="48">
        <f>'Día 14'!C16</f>
        <v>4877376</v>
      </c>
      <c r="G24" s="48">
        <f t="shared" si="0"/>
        <v>2934</v>
      </c>
      <c r="H24" s="49">
        <f t="shared" si="1"/>
        <v>33.958333333333336</v>
      </c>
      <c r="I24" s="1"/>
      <c r="K24" s="61"/>
      <c r="L24" s="67">
        <f>SUM(G25:G31)</f>
        <v>20530</v>
      </c>
      <c r="M24" s="69" t="s">
        <v>12</v>
      </c>
      <c r="N24" s="66"/>
      <c r="O24" s="48">
        <v>30</v>
      </c>
      <c r="P24" s="48">
        <f t="shared" si="2"/>
        <v>2592</v>
      </c>
      <c r="Q24" s="48">
        <f t="shared" si="3"/>
        <v>2934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79">
        <v>45915</v>
      </c>
      <c r="E25" s="60">
        <v>0.33333333333333331</v>
      </c>
      <c r="F25" s="48">
        <f>'Día 15'!C16</f>
        <v>4880315</v>
      </c>
      <c r="G25" s="48">
        <f t="shared" si="0"/>
        <v>2939</v>
      </c>
      <c r="H25" s="49">
        <f t="shared" si="1"/>
        <v>34.016203703703702</v>
      </c>
      <c r="I25" s="1"/>
      <c r="J25" s="1"/>
      <c r="K25" s="61"/>
      <c r="L25" s="72">
        <f>L24*1000/7/24/60/60</f>
        <v>33.945105820105816</v>
      </c>
      <c r="M25" s="72" t="s">
        <v>13</v>
      </c>
      <c r="N25" s="66"/>
      <c r="O25" s="48">
        <v>30</v>
      </c>
      <c r="P25" s="48">
        <f t="shared" si="2"/>
        <v>2592</v>
      </c>
      <c r="Q25" s="48">
        <f t="shared" si="3"/>
        <v>2939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79">
        <v>45916</v>
      </c>
      <c r="E26" s="60">
        <v>0.33333333333333331</v>
      </c>
      <c r="F26" s="48">
        <f>'Día 16'!C16</f>
        <v>4883222</v>
      </c>
      <c r="G26" s="48">
        <f t="shared" si="0"/>
        <v>2907</v>
      </c>
      <c r="H26" s="49">
        <f t="shared" si="1"/>
        <v>33.645833333333336</v>
      </c>
      <c r="I26" s="1"/>
      <c r="J26" s="1"/>
      <c r="K26" s="62"/>
      <c r="L26" s="70"/>
      <c r="M26" s="71"/>
      <c r="N26" s="66"/>
      <c r="O26" s="48">
        <v>30</v>
      </c>
      <c r="P26" s="48">
        <f t="shared" si="2"/>
        <v>2592</v>
      </c>
      <c r="Q26" s="48">
        <f t="shared" si="3"/>
        <v>2907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79">
        <v>45917</v>
      </c>
      <c r="E27" s="60">
        <v>0.33333333333333331</v>
      </c>
      <c r="F27" s="48">
        <f>'Día 17'!C16</f>
        <v>4886145</v>
      </c>
      <c r="G27" s="48">
        <f t="shared" si="0"/>
        <v>2923</v>
      </c>
      <c r="H27" s="49">
        <f t="shared" si="1"/>
        <v>33.831018518518519</v>
      </c>
      <c r="I27" s="1"/>
      <c r="J27" s="1"/>
      <c r="K27" s="1"/>
      <c r="L27" s="64"/>
      <c r="M27" s="65"/>
      <c r="N27" s="66"/>
      <c r="O27" s="48">
        <v>30</v>
      </c>
      <c r="P27" s="48">
        <f t="shared" si="2"/>
        <v>2592</v>
      </c>
      <c r="Q27" s="48">
        <f t="shared" si="3"/>
        <v>2923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79">
        <v>45918</v>
      </c>
      <c r="E28" s="60">
        <v>0.33333333333333331</v>
      </c>
      <c r="F28" s="48">
        <f>'Día 18'!C16</f>
        <v>4889120</v>
      </c>
      <c r="G28" s="48">
        <f t="shared" si="0"/>
        <v>2975</v>
      </c>
      <c r="H28" s="49">
        <f t="shared" si="1"/>
        <v>34.432870370370367</v>
      </c>
      <c r="I28" s="1"/>
      <c r="J28" s="1"/>
      <c r="K28" s="1"/>
      <c r="L28" s="64"/>
      <c r="M28" s="65"/>
      <c r="N28" s="66"/>
      <c r="O28" s="48">
        <v>30</v>
      </c>
      <c r="P28" s="48">
        <f t="shared" si="2"/>
        <v>2592</v>
      </c>
      <c r="Q28" s="48">
        <f t="shared" si="3"/>
        <v>2975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79">
        <v>45919</v>
      </c>
      <c r="E29" s="60">
        <v>0.33333333333333331</v>
      </c>
      <c r="F29" s="48">
        <f>'Día 19'!C16</f>
        <v>4892101</v>
      </c>
      <c r="G29" s="48">
        <f t="shared" si="0"/>
        <v>2981</v>
      </c>
      <c r="H29" s="49">
        <f t="shared" si="1"/>
        <v>34.50231481481481</v>
      </c>
      <c r="I29" s="1"/>
      <c r="J29" s="1"/>
      <c r="K29" s="116" t="s">
        <v>68</v>
      </c>
      <c r="L29" s="117"/>
      <c r="M29" s="118"/>
      <c r="N29" s="66"/>
      <c r="O29" s="48">
        <v>30</v>
      </c>
      <c r="P29" s="48">
        <f t="shared" si="2"/>
        <v>2592</v>
      </c>
      <c r="Q29" s="48">
        <f t="shared" si="3"/>
        <v>2981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79">
        <v>45920</v>
      </c>
      <c r="E30" s="60">
        <v>0.33333333333333331</v>
      </c>
      <c r="F30" s="48">
        <f>'Día 20'!C16</f>
        <v>4895014</v>
      </c>
      <c r="G30" s="48">
        <f t="shared" si="0"/>
        <v>2913</v>
      </c>
      <c r="H30" s="49">
        <f t="shared" si="1"/>
        <v>33.715277777777779</v>
      </c>
      <c r="I30" s="1"/>
      <c r="K30" s="61"/>
      <c r="L30" s="67">
        <f>SUM(G32:G38)</f>
        <v>20347</v>
      </c>
      <c r="M30" s="69" t="s">
        <v>12</v>
      </c>
      <c r="N30" s="66"/>
      <c r="O30" s="48">
        <v>30</v>
      </c>
      <c r="P30" s="48">
        <f t="shared" si="2"/>
        <v>2592</v>
      </c>
      <c r="Q30" s="48">
        <f t="shared" si="3"/>
        <v>2913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79">
        <v>45921</v>
      </c>
      <c r="E31" s="60">
        <v>0.33333333333333331</v>
      </c>
      <c r="F31" s="48">
        <f>'Día 21'!C16</f>
        <v>4897906</v>
      </c>
      <c r="G31" s="48">
        <f t="shared" si="0"/>
        <v>2892</v>
      </c>
      <c r="H31" s="49">
        <f t="shared" si="1"/>
        <v>33.472222222222221</v>
      </c>
      <c r="I31" s="1"/>
      <c r="J31" s="1"/>
      <c r="K31" s="61"/>
      <c r="L31" s="72">
        <f>L30*1000/7/24/60/60</f>
        <v>33.642526455026456</v>
      </c>
      <c r="M31" s="72" t="s">
        <v>13</v>
      </c>
      <c r="N31" s="66"/>
      <c r="O31" s="48">
        <v>30</v>
      </c>
      <c r="P31" s="48">
        <f t="shared" si="2"/>
        <v>2592</v>
      </c>
      <c r="Q31" s="48">
        <f t="shared" si="3"/>
        <v>2892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79">
        <v>45922</v>
      </c>
      <c r="E32" s="60">
        <v>0.33333333333333331</v>
      </c>
      <c r="F32" s="48">
        <f>'Día 22'!C16</f>
        <v>4900791</v>
      </c>
      <c r="G32" s="48">
        <f t="shared" si="0"/>
        <v>2885</v>
      </c>
      <c r="H32" s="49">
        <f t="shared" si="1"/>
        <v>33.391203703703702</v>
      </c>
      <c r="I32" s="1"/>
      <c r="J32" s="1"/>
      <c r="K32" s="62"/>
      <c r="L32" s="70"/>
      <c r="M32" s="71"/>
      <c r="N32" s="66"/>
      <c r="O32" s="48">
        <v>30</v>
      </c>
      <c r="P32" s="48">
        <f t="shared" si="2"/>
        <v>2592</v>
      </c>
      <c r="Q32" s="48">
        <f t="shared" si="3"/>
        <v>2885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79">
        <v>45923</v>
      </c>
      <c r="E33" s="60">
        <v>0.33333333333333331</v>
      </c>
      <c r="F33" s="48">
        <f>'Día 23'!C16</f>
        <v>4903560</v>
      </c>
      <c r="G33" s="48">
        <f t="shared" si="0"/>
        <v>2769</v>
      </c>
      <c r="H33" s="49">
        <f t="shared" si="1"/>
        <v>32.048611111111114</v>
      </c>
      <c r="I33" s="1"/>
      <c r="J33" s="1"/>
      <c r="K33" s="1"/>
      <c r="L33" s="64"/>
      <c r="M33" s="65"/>
      <c r="N33" s="66"/>
      <c r="O33" s="48">
        <v>30</v>
      </c>
      <c r="P33" s="48">
        <f t="shared" si="2"/>
        <v>2592</v>
      </c>
      <c r="Q33" s="48">
        <f t="shared" si="3"/>
        <v>2769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79">
        <v>45924</v>
      </c>
      <c r="E34" s="60">
        <v>0.33333333333333331</v>
      </c>
      <c r="F34" s="48">
        <f>'Día 24'!C16</f>
        <v>4906503</v>
      </c>
      <c r="G34" s="48">
        <f t="shared" si="0"/>
        <v>2943</v>
      </c>
      <c r="H34" s="49">
        <f t="shared" si="1"/>
        <v>34.0625</v>
      </c>
      <c r="I34" s="1"/>
      <c r="J34" s="1"/>
      <c r="K34" s="1"/>
      <c r="L34" s="64"/>
      <c r="M34" s="65"/>
      <c r="N34" s="66"/>
      <c r="O34" s="48">
        <v>30</v>
      </c>
      <c r="P34" s="48">
        <f t="shared" si="2"/>
        <v>2592</v>
      </c>
      <c r="Q34" s="48">
        <f t="shared" si="3"/>
        <v>2943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79">
        <v>45925</v>
      </c>
      <c r="E35" s="60">
        <v>0.33333333333333331</v>
      </c>
      <c r="F35" s="48">
        <f>'Día 25'!C16</f>
        <v>4909448</v>
      </c>
      <c r="G35" s="48">
        <f t="shared" si="0"/>
        <v>2945</v>
      </c>
      <c r="H35" s="49">
        <f t="shared" si="1"/>
        <v>34.085648148148145</v>
      </c>
      <c r="I35" s="1"/>
      <c r="J35" s="1"/>
      <c r="K35" s="116" t="s">
        <v>69</v>
      </c>
      <c r="L35" s="117"/>
      <c r="M35" s="118"/>
      <c r="N35" s="66"/>
      <c r="O35" s="48">
        <v>30</v>
      </c>
      <c r="P35" s="48">
        <f t="shared" si="2"/>
        <v>2592</v>
      </c>
      <c r="Q35" s="48">
        <f t="shared" si="3"/>
        <v>2945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79">
        <v>45926</v>
      </c>
      <c r="E36" s="60">
        <v>0.33333333333333331</v>
      </c>
      <c r="F36" s="48">
        <f>'Día 26'!C16</f>
        <v>4912396</v>
      </c>
      <c r="G36" s="48">
        <f t="shared" si="0"/>
        <v>2948</v>
      </c>
      <c r="H36" s="49">
        <f t="shared" si="1"/>
        <v>34.120370370370367</v>
      </c>
      <c r="I36" s="1"/>
      <c r="K36" s="61"/>
      <c r="L36" s="67">
        <f>SUM(G39:G40)</f>
        <v>5904</v>
      </c>
      <c r="M36" s="69" t="s">
        <v>12</v>
      </c>
      <c r="N36" s="66"/>
      <c r="O36" s="48">
        <v>30</v>
      </c>
      <c r="P36" s="48">
        <f t="shared" si="2"/>
        <v>2592</v>
      </c>
      <c r="Q36" s="48">
        <f t="shared" si="3"/>
        <v>2948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79">
        <v>45927</v>
      </c>
      <c r="E37" s="60">
        <v>0.33333333333333331</v>
      </c>
      <c r="F37" s="48">
        <f>'Día 27'!C16</f>
        <v>4915344</v>
      </c>
      <c r="G37" s="48">
        <f t="shared" si="0"/>
        <v>2948</v>
      </c>
      <c r="H37" s="49">
        <f t="shared" si="1"/>
        <v>34.120370370370367</v>
      </c>
      <c r="I37" s="1"/>
      <c r="J37" s="1"/>
      <c r="K37" s="61"/>
      <c r="L37" s="72">
        <f>L36*1000/2/24/60/60</f>
        <v>34.166666666666664</v>
      </c>
      <c r="M37" s="72" t="s">
        <v>13</v>
      </c>
      <c r="N37" s="66"/>
      <c r="O37" s="48">
        <v>30</v>
      </c>
      <c r="P37" s="48">
        <f t="shared" si="2"/>
        <v>2592</v>
      </c>
      <c r="Q37" s="48">
        <f t="shared" si="3"/>
        <v>2948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79">
        <v>45928</v>
      </c>
      <c r="E38" s="60">
        <v>0.33333333333333331</v>
      </c>
      <c r="F38" s="48">
        <f>'Día 28'!C16</f>
        <v>4918253</v>
      </c>
      <c r="G38" s="48">
        <f t="shared" si="0"/>
        <v>2909</v>
      </c>
      <c r="H38" s="49">
        <f t="shared" si="1"/>
        <v>33.668981481481481</v>
      </c>
      <c r="I38" s="1"/>
      <c r="J38" s="1"/>
      <c r="K38" s="62"/>
      <c r="L38" s="70"/>
      <c r="M38" s="71"/>
      <c r="N38" s="66"/>
      <c r="O38" s="48">
        <v>30</v>
      </c>
      <c r="P38" s="48">
        <f t="shared" si="2"/>
        <v>2592</v>
      </c>
      <c r="Q38" s="48">
        <f t="shared" si="3"/>
        <v>2909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79">
        <v>45929</v>
      </c>
      <c r="E39" s="60">
        <v>0.33333333333333331</v>
      </c>
      <c r="F39" s="48">
        <f>'Día 29'!C16</f>
        <v>4921193</v>
      </c>
      <c r="G39" s="48">
        <f t="shared" si="0"/>
        <v>2940</v>
      </c>
      <c r="H39" s="49">
        <f t="shared" si="1"/>
        <v>34.027777777777779</v>
      </c>
      <c r="I39" s="1"/>
      <c r="J39" s="1"/>
      <c r="K39" s="1"/>
      <c r="L39" s="64"/>
      <c r="M39" s="65"/>
      <c r="N39" s="66"/>
      <c r="O39" s="48">
        <v>30</v>
      </c>
      <c r="P39" s="48">
        <f t="shared" si="2"/>
        <v>2592</v>
      </c>
      <c r="Q39" s="48">
        <f t="shared" si="3"/>
        <v>2940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79">
        <v>45930</v>
      </c>
      <c r="E40" s="60">
        <v>0.33333333333333298</v>
      </c>
      <c r="F40" s="48">
        <f>'Día 30'!C16</f>
        <v>4924157</v>
      </c>
      <c r="G40" s="48">
        <f t="shared" si="0"/>
        <v>2964</v>
      </c>
      <c r="H40" s="49">
        <f t="shared" si="1"/>
        <v>34.305555555555557</v>
      </c>
      <c r="I40" s="1"/>
      <c r="J40" s="1"/>
      <c r="K40" s="1"/>
      <c r="L40" s="64"/>
      <c r="M40" s="65"/>
      <c r="N40" s="66"/>
      <c r="O40" s="48">
        <v>30</v>
      </c>
      <c r="P40" s="48">
        <f>O40*60*60*24/1000</f>
        <v>2592</v>
      </c>
      <c r="Q40" s="48">
        <f t="shared" si="3"/>
        <v>2964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1"/>
      <c r="D41" s="1"/>
      <c r="E41" s="1"/>
      <c r="F41" s="1"/>
      <c r="G41" s="105">
        <f>(AVERAGE(G11:G40)-2592)/2592</f>
        <v>0.11757973251028815</v>
      </c>
      <c r="H41" s="105">
        <f>(AVERAGE(H11:H40)-30)/30</f>
        <v>0.11757973251028772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thickBot="1" x14ac:dyDescent="0.4">
      <c r="A42" s="1"/>
      <c r="B42" s="1"/>
      <c r="C42" s="50"/>
      <c r="D42" s="51"/>
      <c r="E42" s="51"/>
      <c r="F42" s="51"/>
      <c r="G42" s="51"/>
      <c r="H42" s="52"/>
      <c r="I42" s="1"/>
      <c r="J42" s="1"/>
      <c r="K42" s="1"/>
      <c r="L42" s="1"/>
      <c r="M42" s="1"/>
      <c r="N42" s="114" t="s">
        <v>15</v>
      </c>
      <c r="O42" s="76" t="s">
        <v>16</v>
      </c>
      <c r="P42" s="75">
        <f>SUM(P11:P40)</f>
        <v>77760</v>
      </c>
      <c r="Q42" s="91">
        <f>SUM(Q11:Q40)</f>
        <v>86903</v>
      </c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3"/>
      <c r="D43" s="57" t="s">
        <v>17</v>
      </c>
      <c r="E43" s="57"/>
      <c r="F43" s="57"/>
      <c r="G43" s="84">
        <f>(F40-F10)*1000/30/24/60/60</f>
        <v>33.527391975308639</v>
      </c>
      <c r="H43" s="58" t="s">
        <v>18</v>
      </c>
      <c r="I43" s="1"/>
      <c r="J43" s="1"/>
      <c r="K43" s="1"/>
      <c r="L43" s="1"/>
      <c r="M43" s="59"/>
      <c r="N43" s="115"/>
      <c r="O43" s="77" t="s">
        <v>19</v>
      </c>
      <c r="P43" s="90">
        <f>P42*1000/30/24/60/60</f>
        <v>30</v>
      </c>
      <c r="Q43" s="92">
        <f>Q42*1000/30/24/60/60</f>
        <v>33.527391975308639</v>
      </c>
      <c r="R43" s="59" t="s">
        <v>20</v>
      </c>
      <c r="S43" s="1"/>
      <c r="T43" s="1"/>
      <c r="U43" s="1"/>
      <c r="V43" s="1"/>
      <c r="W43" s="1"/>
    </row>
    <row r="44" spans="1:23" x14ac:dyDescent="0.35">
      <c r="A44" s="1"/>
      <c r="B44" s="1"/>
      <c r="C44" s="54"/>
      <c r="D44" s="55"/>
      <c r="E44" s="55"/>
      <c r="F44" s="55"/>
      <c r="G44" s="55"/>
      <c r="H44" s="5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3" t="s">
        <v>21</v>
      </c>
      <c r="O45" s="74" t="s">
        <v>12</v>
      </c>
      <c r="P45" s="74"/>
      <c r="Q45" s="83">
        <f>Q42-P42</f>
        <v>9143</v>
      </c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59" t="s">
        <v>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85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</sheetData>
  <mergeCells count="13">
    <mergeCell ref="N42:N43"/>
    <mergeCell ref="K11:M11"/>
    <mergeCell ref="K17:M17"/>
    <mergeCell ref="K29:M29"/>
    <mergeCell ref="K23:M23"/>
    <mergeCell ref="K35:M35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7" zoomScale="70" zoomScaleNormal="70" zoomScalePageLayoutView="70" workbookViewId="0">
      <selection activeCell="E19" sqref="E1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8'!C26</f>
        <v>4861313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4862929</v>
      </c>
      <c r="D16" s="40">
        <f>+C16-C8</f>
        <v>1616</v>
      </c>
      <c r="E16" s="93">
        <f>+D16*1000/14/3600</f>
        <v>32.063492063492063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4863502</v>
      </c>
      <c r="D21" s="40">
        <f>+C21-C16</f>
        <v>573</v>
      </c>
      <c r="E21" s="93">
        <f>+D21*1000/5/3600</f>
        <v>31.833333333333332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4864090</v>
      </c>
      <c r="D26" s="40">
        <f>+C26-C21</f>
        <v>588</v>
      </c>
      <c r="E26" s="93">
        <f>+D26*1000/5/3600</f>
        <v>32.666666666666664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9'!C26</f>
        <v>4864090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8">
        <v>0.33333333333333298</v>
      </c>
      <c r="C16" s="82">
        <v>4865743</v>
      </c>
      <c r="D16" s="40">
        <f>+C16-C8</f>
        <v>1653</v>
      </c>
      <c r="E16" s="93">
        <f>+D16*1000/14/3600</f>
        <v>32.797619047619044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4866355</v>
      </c>
      <c r="D21" s="40">
        <f>+C21-C16</f>
        <v>612</v>
      </c>
      <c r="E21" s="93">
        <f>+D21*1000/5/3600</f>
        <v>34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4866952</v>
      </c>
      <c r="D26" s="40">
        <f>+C26-C21</f>
        <v>597</v>
      </c>
      <c r="E26" s="93">
        <f>+D26*1000/5/3600</f>
        <v>33.166666666666664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10'!C26</f>
        <v>4866952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4868632</v>
      </c>
      <c r="D16" s="40">
        <f>+C16-C8</f>
        <v>1680</v>
      </c>
      <c r="E16" s="93">
        <f>+D16*1000/14/3600</f>
        <v>33.333333333333336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4869248</v>
      </c>
      <c r="D21" s="40">
        <f>+C21-C16</f>
        <v>616</v>
      </c>
      <c r="E21" s="93">
        <f>+D21*1000/5/3600</f>
        <v>34.222222222222221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4869833</v>
      </c>
      <c r="D26" s="40">
        <f>+C26-C21</f>
        <v>585</v>
      </c>
      <c r="E26" s="93">
        <f>+D26*1000/5/3600</f>
        <v>32.5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8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11'!C26</f>
        <v>4869833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4871536</v>
      </c>
      <c r="D16" s="40">
        <f>+C16-C8</f>
        <v>1703</v>
      </c>
      <c r="E16" s="93">
        <f>+D16*1000/14/3600</f>
        <v>33.789682539682538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4872138</v>
      </c>
      <c r="D21" s="40">
        <f>+C21-C16</f>
        <v>602</v>
      </c>
      <c r="E21" s="93">
        <f>+D21*1000/5/3600</f>
        <v>33.444444444444443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4872750</v>
      </c>
      <c r="D26" s="40">
        <f>+C26-C21</f>
        <v>612</v>
      </c>
      <c r="E26" s="93">
        <f>+D26*1000/5/3600</f>
        <v>34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12'!C26</f>
        <v>4872750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4874442</v>
      </c>
      <c r="D16" s="40">
        <f>+C16-C8</f>
        <v>1692</v>
      </c>
      <c r="E16" s="93">
        <f>+D16*1000/14/3600</f>
        <v>33.571428571428569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4875055</v>
      </c>
      <c r="D21" s="40">
        <f>+C21-C16</f>
        <v>613</v>
      </c>
      <c r="E21" s="93">
        <f>+D21*1000/5/3600</f>
        <v>34.055555555555557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4875655</v>
      </c>
      <c r="D26" s="40">
        <f>+C26-C21</f>
        <v>600</v>
      </c>
      <c r="E26" s="93">
        <f>+D26*1000/5/3600</f>
        <v>33.333333333333336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6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13'!C26</f>
        <v>4875655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4877376</v>
      </c>
      <c r="D16" s="40">
        <f>+C16-C8</f>
        <v>1721</v>
      </c>
      <c r="E16" s="93">
        <f>+D16*1000/14/3600</f>
        <v>34.146825396825399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4877983</v>
      </c>
      <c r="D21" s="40">
        <f>+C21-C16</f>
        <v>607</v>
      </c>
      <c r="E21" s="93">
        <f>+D21*1000/5/3600</f>
        <v>33.722222222222221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4878605</v>
      </c>
      <c r="D26" s="40">
        <f>+C26-C21</f>
        <v>622</v>
      </c>
      <c r="E26" s="93">
        <f>+D26*1000/5/3600</f>
        <v>34.555555555555557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8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60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14'!C26</f>
        <v>4878605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4880315</v>
      </c>
      <c r="D16" s="40">
        <f>+C16-C8</f>
        <v>1710</v>
      </c>
      <c r="E16" s="93">
        <f>+D16*1000/14/3600</f>
        <v>33.928571428571431</v>
      </c>
      <c r="F16" s="41" t="s">
        <v>14</v>
      </c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4880908</v>
      </c>
      <c r="D21" s="40">
        <f>+C21-C16</f>
        <v>593</v>
      </c>
      <c r="E21" s="93">
        <f>+D21*1000/5/3600</f>
        <v>32.944444444444443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4881513</v>
      </c>
      <c r="D26" s="40">
        <f>+C26-C21</f>
        <v>605</v>
      </c>
      <c r="E26" s="93">
        <f>+D26*1000/5/3600</f>
        <v>33.611111111111114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15'!C26</f>
        <v>4881513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4883222</v>
      </c>
      <c r="D16" s="40">
        <f>+C16-C8</f>
        <v>1709</v>
      </c>
      <c r="E16" s="93">
        <f>+D16*1000/14/3600</f>
        <v>33.908730158730158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4883829</v>
      </c>
      <c r="D21" s="40">
        <f>+C21-C16</f>
        <v>607</v>
      </c>
      <c r="E21" s="93">
        <f>+D21*1000/5/3600</f>
        <v>33.722222222222221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4884426</v>
      </c>
      <c r="D26" s="40">
        <f>+C26-C21</f>
        <v>597</v>
      </c>
      <c r="E26" s="93">
        <f>+D26*1000/5/3600</f>
        <v>33.166666666666664</v>
      </c>
      <c r="F26" s="41" t="s">
        <v>14</v>
      </c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8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16'!C26</f>
        <v>4884426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4886145</v>
      </c>
      <c r="D16" s="40">
        <f>+C16-C8</f>
        <v>1719</v>
      </c>
      <c r="E16" s="93">
        <f>+D16*1000/14/3600</f>
        <v>34.107142857142861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4886755</v>
      </c>
      <c r="D21" s="40">
        <f>+C21-C16</f>
        <v>610</v>
      </c>
      <c r="E21" s="93">
        <f>+D21*1000/5/3600</f>
        <v>33.888888888888886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4887374</v>
      </c>
      <c r="D26" s="40">
        <f>+C26-C21</f>
        <v>619</v>
      </c>
      <c r="E26" s="93">
        <f>+D26*1000/5/3600</f>
        <v>34.388888888888886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7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17'!C26</f>
        <v>4887374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4889120</v>
      </c>
      <c r="D16" s="40">
        <f>+C16-C8</f>
        <v>1746</v>
      </c>
      <c r="E16" s="93">
        <f>+D16*1000/14/3600</f>
        <v>34.642857142857139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4889750</v>
      </c>
      <c r="D21" s="40">
        <f>+C21-C16</f>
        <v>630</v>
      </c>
      <c r="E21" s="93">
        <f>+D21*1000/5/3600</f>
        <v>35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4890360</v>
      </c>
      <c r="D26" s="40">
        <f>+C26-C21</f>
        <v>610</v>
      </c>
      <c r="E26" s="93">
        <f>+D26*1000/5/3600</f>
        <v>33.888888888888886</v>
      </c>
      <c r="F26" s="41" t="s">
        <v>14</v>
      </c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4" zoomScale="70" zoomScaleNormal="70" zoomScalePageLayoutView="70" workbookViewId="0">
      <selection activeCell="C12" sqref="C1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 t="s">
        <v>31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v>4838454</v>
      </c>
      <c r="D8" s="28"/>
      <c r="E8" s="28"/>
      <c r="F8" s="8"/>
      <c r="G8" s="121"/>
      <c r="H8" s="122"/>
      <c r="I8" s="29"/>
      <c r="J8" s="29" t="s">
        <v>14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14</v>
      </c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7" t="s">
        <v>14</v>
      </c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4840151</v>
      </c>
      <c r="D16" s="40">
        <f>+C16-C8</f>
        <v>1697</v>
      </c>
      <c r="E16" s="93">
        <f>+D16*1000/14/3600</f>
        <v>33.670634920634917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14</v>
      </c>
      <c r="G17" s="127" t="s">
        <v>14</v>
      </c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14</v>
      </c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4840728</v>
      </c>
      <c r="D21" s="40">
        <f>+C21-C16</f>
        <v>577</v>
      </c>
      <c r="E21" s="93">
        <f>+D21*1000/5/3600</f>
        <v>32.055555555555557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7" t="s">
        <v>14</v>
      </c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4841338</v>
      </c>
      <c r="D26" s="40">
        <f>+C26-C21</f>
        <v>610</v>
      </c>
      <c r="E26" s="93">
        <f>+D26*1000/5/3600</f>
        <v>33.888888888888886</v>
      </c>
      <c r="F26" s="41" t="s">
        <v>14</v>
      </c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29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6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18'!C26</f>
        <v>4890360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4892101</v>
      </c>
      <c r="D16" s="40">
        <f>+C16-C8</f>
        <v>1741</v>
      </c>
      <c r="E16" s="93">
        <f>+D16*1000/14/3600</f>
        <v>34.543650793650791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4892713</v>
      </c>
      <c r="D21" s="40">
        <f>+C21-C16</f>
        <v>612</v>
      </c>
      <c r="E21" s="93">
        <f>+D21*1000/5/3600</f>
        <v>34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4893289</v>
      </c>
      <c r="D26" s="40">
        <f>+C26-C21</f>
        <v>576</v>
      </c>
      <c r="E26" s="93">
        <f>+D26*1000/5/3600</f>
        <v>32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19'!C26</f>
        <v>4893289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4895014</v>
      </c>
      <c r="D16" s="40">
        <f>+C16-C8</f>
        <v>1725</v>
      </c>
      <c r="E16" s="93">
        <f>+D16*1000/14/3600</f>
        <v>34.226190476190474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4895611</v>
      </c>
      <c r="D21" s="40">
        <f>+C21-C16</f>
        <v>597</v>
      </c>
      <c r="E21" s="93">
        <f>+D21*1000/5/3600</f>
        <v>33.166666666666664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4896227</v>
      </c>
      <c r="D26" s="40">
        <f>+C26-C21</f>
        <v>616</v>
      </c>
      <c r="E26" s="93">
        <f>+D26*1000/5/3600</f>
        <v>34.222222222222221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6" zoomScale="70" zoomScaleNormal="70" zoomScalePageLayoutView="70" workbookViewId="0">
      <selection activeCell="D11" sqref="D1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20'!C26</f>
        <v>4896227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4897906</v>
      </c>
      <c r="D16" s="40">
        <f>+C16-C8</f>
        <v>1679</v>
      </c>
      <c r="E16" s="93">
        <f>+D16*1000/14/3600</f>
        <v>33.313492063492063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4898505</v>
      </c>
      <c r="D21" s="40">
        <f>+C21-C16</f>
        <v>599</v>
      </c>
      <c r="E21" s="93">
        <f>+D21*1000/5/3600</f>
        <v>33.277777777777779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4899095</v>
      </c>
      <c r="D26" s="40">
        <f>+C26-C21</f>
        <v>590</v>
      </c>
      <c r="E26" s="93">
        <f>+D26*1000/5/3600</f>
        <v>32.777777777777779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21'!C26</f>
        <v>4899095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4900791</v>
      </c>
      <c r="D16" s="40">
        <f>+C16-C8</f>
        <v>1696</v>
      </c>
      <c r="E16" s="93">
        <f>+D16*1000/14/3600</f>
        <v>33.650793650793652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4901365</v>
      </c>
      <c r="D21" s="40">
        <f>+C21-C16</f>
        <v>574</v>
      </c>
      <c r="E21" s="93">
        <f>+D21*1000/5/3600</f>
        <v>31.888888888888889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 t="s">
        <v>61</v>
      </c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4901862</v>
      </c>
      <c r="D26" s="40">
        <f>+C26-C21</f>
        <v>497</v>
      </c>
      <c r="E26" s="93">
        <f>+D26*1000/5/3600</f>
        <v>27.611111111111111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22'!C26</f>
        <v>4901862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4903560</v>
      </c>
      <c r="D16" s="40">
        <f>+C16-C8</f>
        <v>1698</v>
      </c>
      <c r="E16" s="93">
        <f>+D16*1000/14/3600</f>
        <v>33.69047619047619</v>
      </c>
      <c r="F16" s="45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4904179</v>
      </c>
      <c r="D21" s="40">
        <f>+C21-C16</f>
        <v>619</v>
      </c>
      <c r="E21" s="93">
        <f>+D21*1000/5/3600</f>
        <v>34.388888888888886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4904793</v>
      </c>
      <c r="D26" s="40">
        <f>+C26-C21</f>
        <v>614</v>
      </c>
      <c r="E26" s="93">
        <f>+D26*1000/5/3600</f>
        <v>34.111111111111114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6" zoomScale="70" zoomScaleNormal="7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23'!C26</f>
        <v>4904793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4906503</v>
      </c>
      <c r="D16" s="40">
        <f>+C16-C8</f>
        <v>1710</v>
      </c>
      <c r="E16" s="93">
        <f>+D16*1000/14/3600</f>
        <v>33.928571428571431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4907120</v>
      </c>
      <c r="D21" s="40">
        <f>+C21-C16</f>
        <v>617</v>
      </c>
      <c r="E21" s="93">
        <f>+D21*1000/5/3600</f>
        <v>34.277777777777779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4907730</v>
      </c>
      <c r="D26" s="40">
        <f>+C26-C21</f>
        <v>610</v>
      </c>
      <c r="E26" s="93">
        <f>+D26*1000/5/3600</f>
        <v>33.888888888888886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6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24'!C26</f>
        <v>4907730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4909448</v>
      </c>
      <c r="D16" s="40">
        <f>+C16-C8</f>
        <v>1718</v>
      </c>
      <c r="E16" s="93">
        <f>+D16*1000/14/3600</f>
        <v>34.087301587301589</v>
      </c>
      <c r="F16" s="41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4910056</v>
      </c>
      <c r="D21" s="40">
        <f>+C21-C16</f>
        <v>608</v>
      </c>
      <c r="E21" s="93">
        <f>+D21*1000/5/3600</f>
        <v>33.777777777777779</v>
      </c>
      <c r="F21" s="41"/>
      <c r="G21" s="140" t="s">
        <v>14</v>
      </c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4910668</v>
      </c>
      <c r="D26" s="40">
        <f>+C26-C21</f>
        <v>612</v>
      </c>
      <c r="E26" s="93">
        <f>+D26*1000/5/3600</f>
        <v>34</v>
      </c>
      <c r="F26" s="41"/>
      <c r="G26" s="140" t="s">
        <v>14</v>
      </c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101">
        <f>'Día 25'!C26</f>
        <v>4910668</v>
      </c>
      <c r="D8" s="28" t="s">
        <v>14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4912396</v>
      </c>
      <c r="D16" s="40">
        <f>+C16-C8</f>
        <v>1728</v>
      </c>
      <c r="E16" s="93">
        <f>+D16*1000/14/3600</f>
        <v>34.285714285714285</v>
      </c>
      <c r="F16" s="45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4913022</v>
      </c>
      <c r="D21" s="40">
        <f>+C21-C16</f>
        <v>626</v>
      </c>
      <c r="E21" s="93">
        <f>+D21*1000/5/3600</f>
        <v>34.777777777777779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4913634</v>
      </c>
      <c r="D26" s="40">
        <f>+C26-C21</f>
        <v>612</v>
      </c>
      <c r="E26" s="93">
        <f>+D26*1000/5/3600</f>
        <v>34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5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99">
        <f>+'Día 26'!C26</f>
        <v>4913634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4915344</v>
      </c>
      <c r="D16" s="40">
        <f>+C16-C8</f>
        <v>1710</v>
      </c>
      <c r="E16" s="93">
        <f>+D16*1000/14/3600</f>
        <v>33.928571428571431</v>
      </c>
      <c r="F16" s="45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5">
        <f t="shared" si="1"/>
        <v>0</v>
      </c>
      <c r="F17" s="97"/>
      <c r="G17" s="146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5">
        <f t="shared" si="1"/>
        <v>0</v>
      </c>
      <c r="F18" s="97"/>
      <c r="G18" s="146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5">
        <f t="shared" si="1"/>
        <v>0</v>
      </c>
      <c r="F19" s="97"/>
      <c r="G19" s="146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6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4915959</v>
      </c>
      <c r="D21" s="40">
        <f>+C21-C16</f>
        <v>615</v>
      </c>
      <c r="E21" s="93">
        <f>+D21*1000/5/3600</f>
        <v>34.166666666666664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4916545</v>
      </c>
      <c r="D26" s="40">
        <f>+C26-C21</f>
        <v>586</v>
      </c>
      <c r="E26" s="93">
        <f>+D26*1000/5/3600</f>
        <v>32.555555555555557</v>
      </c>
      <c r="F26" s="45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6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57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101">
        <f>+'Día 27'!C26</f>
        <v>4916545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4918253</v>
      </c>
      <c r="D16" s="40">
        <f>+C16-C8</f>
        <v>1708</v>
      </c>
      <c r="E16" s="93">
        <f>+D16*1000/14/3600</f>
        <v>33.888888888888886</v>
      </c>
      <c r="F16" s="45"/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4918874</v>
      </c>
      <c r="D21" s="40">
        <f>+C21-C16</f>
        <v>621</v>
      </c>
      <c r="E21" s="93">
        <f>+D21*1000/5/3600</f>
        <v>34.5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4919467</v>
      </c>
      <c r="D26" s="40">
        <f>+C26-C21</f>
        <v>593</v>
      </c>
      <c r="E26" s="93">
        <f>+D26*1000/5/3600</f>
        <v>32.944444444444443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1'!C26</f>
        <v>4841338</v>
      </c>
      <c r="D8" s="28" t="s">
        <v>14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 t="s">
        <v>14</v>
      </c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14</v>
      </c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4843014</v>
      </c>
      <c r="D16" s="40">
        <f>+C16-C8</f>
        <v>1676</v>
      </c>
      <c r="E16" s="93">
        <f>+D16*1000/14/3600</f>
        <v>33.253968253968253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6"/>
      <c r="G20" s="142"/>
      <c r="H20" s="14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4843624</v>
      </c>
      <c r="D21" s="40">
        <f>+C21-C16</f>
        <v>610</v>
      </c>
      <c r="E21" s="94">
        <f>+D21*1000/5/3600</f>
        <v>33.888888888888886</v>
      </c>
      <c r="F21" s="41"/>
      <c r="G21" s="144"/>
      <c r="H21" s="145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7"/>
      <c r="G22" s="121"/>
      <c r="H22" s="122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4844225</v>
      </c>
      <c r="D26" s="40">
        <f>+C26-C21</f>
        <v>601</v>
      </c>
      <c r="E26" s="93">
        <f>+D26*1000/5/3600</f>
        <v>33.388888888888886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6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58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101">
        <f>+'Día 28'!C26</f>
        <v>4919467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4921193</v>
      </c>
      <c r="D16" s="40">
        <f>+C16-C8</f>
        <v>1726</v>
      </c>
      <c r="E16" s="98">
        <f>+D16*1000/14/3600</f>
        <v>34.246031746031747</v>
      </c>
      <c r="F16" s="45" t="s">
        <v>14</v>
      </c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4921806</v>
      </c>
      <c r="D21" s="40">
        <f>+C21-C16</f>
        <v>613</v>
      </c>
      <c r="E21" s="98">
        <f>+D21*1000/5/3600</f>
        <v>34.055555555555557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4922413</v>
      </c>
      <c r="D26" s="40">
        <f>+C26-C21</f>
        <v>607</v>
      </c>
      <c r="E26" s="98">
        <f>+D26*1000/5/3600</f>
        <v>33.722222222222221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5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59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100">
        <f>+'Día 29'!C26</f>
        <v>4922413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0">
        <v>4924157</v>
      </c>
      <c r="D16" s="40">
        <f>+C16-C8</f>
        <v>1744</v>
      </c>
      <c r="E16" s="93">
        <f>+D16*1000/14/3600</f>
        <v>34.603174603174601</v>
      </c>
      <c r="F16" s="45" t="s">
        <v>14</v>
      </c>
      <c r="G16" s="140" t="s">
        <v>14</v>
      </c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4924780</v>
      </c>
      <c r="D21" s="40">
        <f>+C21-C16</f>
        <v>623</v>
      </c>
      <c r="E21" s="93">
        <f>+D21*1000/5/3600</f>
        <v>34.611111111111114</v>
      </c>
      <c r="F21" s="45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4925394</v>
      </c>
      <c r="D26" s="40">
        <f>+C26-C21</f>
        <v>614</v>
      </c>
      <c r="E26" s="93">
        <f>+D26*1000/5/3600</f>
        <v>34.111111111111114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2'!C26</f>
        <v>4844225</v>
      </c>
      <c r="D8" s="28" t="s">
        <v>14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4845922</v>
      </c>
      <c r="D16" s="40">
        <f>+C16-C8</f>
        <v>1697</v>
      </c>
      <c r="E16" s="93">
        <f>+D16*1000/14/3600</f>
        <v>33.670634920634917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4846534</v>
      </c>
      <c r="D21" s="40">
        <f>+C21-C16</f>
        <v>612</v>
      </c>
      <c r="E21" s="93">
        <f>+D21*1000/5/3600</f>
        <v>34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4847118</v>
      </c>
      <c r="D26" s="40">
        <f>+C26-C21</f>
        <v>584</v>
      </c>
      <c r="E26" s="93">
        <f>+D26*1000/5/3600</f>
        <v>32.444444444444443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5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3'!C26</f>
        <v>4847118</v>
      </c>
      <c r="D8" s="28" t="s">
        <v>14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4848825</v>
      </c>
      <c r="D16" s="40">
        <f>+C16-C8</f>
        <v>1707</v>
      </c>
      <c r="E16" s="93">
        <f>+D16*1000/14/3600</f>
        <v>33.86904761904762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14</v>
      </c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4849442</v>
      </c>
      <c r="D21" s="40">
        <f>+C21-C16</f>
        <v>617</v>
      </c>
      <c r="E21" s="93">
        <f>+D21*1000/5/3600</f>
        <v>34.277777777777779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4850005</v>
      </c>
      <c r="D26" s="40">
        <f>+C26-C21</f>
        <v>563</v>
      </c>
      <c r="E26" s="93">
        <f>+D26*1000/5/3600</f>
        <v>31.277777777777779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4'!C26</f>
        <v>4850005</v>
      </c>
      <c r="D8" s="28" t="s">
        <v>14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4851695</v>
      </c>
      <c r="D16" s="40">
        <f>+C16-C8</f>
        <v>1690</v>
      </c>
      <c r="E16" s="93">
        <f>+D16*1000/14/3600</f>
        <v>33.531746031746032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4852307</v>
      </c>
      <c r="D21" s="40">
        <f>+C21-C16</f>
        <v>612</v>
      </c>
      <c r="E21" s="93">
        <f>+D21*1000/5/3600</f>
        <v>34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4852882</v>
      </c>
      <c r="D26" s="40">
        <f>+C26-C21</f>
        <v>575</v>
      </c>
      <c r="E26" s="93">
        <f>+D26*1000/5/3600</f>
        <v>31.944444444444443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5'!C26</f>
        <v>4852882</v>
      </c>
      <c r="D8" s="28" t="s">
        <v>14</v>
      </c>
      <c r="E8" s="28"/>
      <c r="F8" s="8"/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4854545</v>
      </c>
      <c r="D16" s="40">
        <f>+C16-C8</f>
        <v>1663</v>
      </c>
      <c r="E16" s="93">
        <f>+D16*1000/14/3600</f>
        <v>32.996031746031747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8"/>
      <c r="H20" s="8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4855148</v>
      </c>
      <c r="D21" s="40">
        <f>+C21-C16</f>
        <v>603</v>
      </c>
      <c r="E21" s="93">
        <f>+D21*1000/5/3600</f>
        <v>33.5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4855755</v>
      </c>
      <c r="D26" s="40">
        <f>+C26-C21</f>
        <v>607</v>
      </c>
      <c r="E26" s="93">
        <f>+D26*1000/5/3600</f>
        <v>33.722222222222221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6'!C26</f>
        <v>4855755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4857315</v>
      </c>
      <c r="D16" s="40">
        <f>+C16-C8</f>
        <v>1560</v>
      </c>
      <c r="E16" s="93">
        <f>+D16*1000/14/3600</f>
        <v>30.952380952380953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4857914</v>
      </c>
      <c r="D21" s="40">
        <f>+C21-C16</f>
        <v>599</v>
      </c>
      <c r="E21" s="93">
        <f>+D21*1000/5/3600</f>
        <v>33.277777777777779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4858496</v>
      </c>
      <c r="D26" s="40">
        <f>+C26-C21</f>
        <v>582</v>
      </c>
      <c r="E26" s="93">
        <f>+D26*1000/5/3600</f>
        <v>32.333333333333336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3"/>
      <c r="C2" s="124"/>
      <c r="D2" s="131" t="s">
        <v>23</v>
      </c>
      <c r="E2" s="132"/>
      <c r="F2" s="132"/>
      <c r="G2" s="132"/>
      <c r="H2" s="13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5"/>
      <c r="C3" s="126"/>
      <c r="D3" s="134"/>
      <c r="E3" s="135"/>
      <c r="F3" s="135"/>
      <c r="G3" s="135"/>
      <c r="H3" s="13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7" t="s">
        <v>24</v>
      </c>
      <c r="E5" s="138"/>
      <c r="F5" s="138"/>
      <c r="G5" s="138"/>
      <c r="H5" s="13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25</v>
      </c>
      <c r="D7" s="23" t="s">
        <v>26</v>
      </c>
      <c r="E7" s="24" t="s">
        <v>13</v>
      </c>
      <c r="F7" s="25" t="s">
        <v>27</v>
      </c>
      <c r="G7" s="119" t="s">
        <v>28</v>
      </c>
      <c r="H7" s="120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7'!C26</f>
        <v>4858496</v>
      </c>
      <c r="D8" s="28" t="s">
        <v>14</v>
      </c>
      <c r="E8" s="28"/>
      <c r="F8" s="8" t="s">
        <v>14</v>
      </c>
      <c r="G8" s="121"/>
      <c r="H8" s="122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7"/>
      <c r="H9" s="128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7"/>
      <c r="H10" s="12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7"/>
      <c r="H11" s="128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7"/>
      <c r="H12" s="12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7"/>
      <c r="H13" s="12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7"/>
      <c r="H14" s="12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7"/>
      <c r="H15" s="12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4860157</v>
      </c>
      <c r="D16" s="40">
        <f>+C16-C8</f>
        <v>1661</v>
      </c>
      <c r="E16" s="93">
        <f>+D16*1000/14/3600</f>
        <v>32.956349206349209</v>
      </c>
      <c r="F16" s="41"/>
      <c r="G16" s="140"/>
      <c r="H16" s="14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7"/>
      <c r="H17" s="12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7"/>
      <c r="H18" s="12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7"/>
      <c r="H19" s="12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7"/>
      <c r="H20" s="12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4860734</v>
      </c>
      <c r="D21" s="40">
        <f>+C21-C16</f>
        <v>577</v>
      </c>
      <c r="E21" s="93">
        <f>+D21*1000/5/3600</f>
        <v>32.055555555555557</v>
      </c>
      <c r="F21" s="41"/>
      <c r="G21" s="140"/>
      <c r="H21" s="14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7"/>
      <c r="H22" s="12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7"/>
      <c r="H23" s="12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7"/>
      <c r="H24" s="12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7"/>
      <c r="H25" s="12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4861313</v>
      </c>
      <c r="D26" s="40">
        <f>+C26-C21</f>
        <v>579</v>
      </c>
      <c r="E26" s="93">
        <f>+D26*1000/5/3600</f>
        <v>32.166666666666664</v>
      </c>
      <c r="F26" s="41"/>
      <c r="G26" s="140"/>
      <c r="H26" s="14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7"/>
      <c r="H27" s="12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7"/>
      <c r="H28" s="12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7"/>
      <c r="H29" s="12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7"/>
      <c r="H30" s="12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7"/>
      <c r="H31" s="12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9"/>
      <c r="H32" s="13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2025-11-17T16:33:41Z</dcterms:modified>
  <cp:category/>
  <cp:contentStatus/>
</cp:coreProperties>
</file>