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6 Nov 2025\"/>
    </mc:Choice>
  </mc:AlternateContent>
  <bookViews>
    <workbookView xWindow="28680" yWindow="-120" windowWidth="24240" windowHeight="1302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40" l="1"/>
  <c r="L30" i="40"/>
  <c r="L24" i="40"/>
  <c r="L18" i="40"/>
  <c r="L12" i="40"/>
  <c r="L13" i="40" s="1"/>
  <c r="Q45" i="40"/>
  <c r="Q43" i="40"/>
  <c r="P43" i="40"/>
  <c r="Q42" i="40"/>
  <c r="P42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11" i="40"/>
  <c r="G12" i="40"/>
  <c r="H12" i="40"/>
  <c r="G13" i="40"/>
  <c r="H13" i="40" s="1"/>
  <c r="H41" i="40" s="1"/>
  <c r="G14" i="40"/>
  <c r="G41" i="40" s="1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H11" i="40"/>
  <c r="G11" i="40"/>
  <c r="L37" i="40" l="1"/>
  <c r="L31" i="40"/>
  <c r="L25" i="40"/>
  <c r="L19" i="40"/>
  <c r="G43" i="40"/>
  <c r="D21" i="23" l="1"/>
  <c r="E21" i="23"/>
  <c r="D23" i="16"/>
  <c r="D26" i="19"/>
  <c r="E26" i="19" s="1"/>
  <c r="C8" i="42" l="1"/>
  <c r="F40" i="40" l="1"/>
  <c r="E17" i="33" l="1"/>
  <c r="F37" i="40" l="1"/>
  <c r="F38" i="40"/>
  <c r="F39" i="40"/>
  <c r="C8" i="41" l="1"/>
  <c r="C8" i="34"/>
  <c r="C8" i="33"/>
  <c r="D16" i="33" s="1"/>
  <c r="P40" i="40" l="1"/>
  <c r="P37" i="40" l="1"/>
  <c r="P38" i="40"/>
  <c r="P39" i="40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 s="1"/>
  <c r="D29" i="42"/>
  <c r="E29" i="42"/>
  <c r="D28" i="42"/>
  <c r="E28" i="42" s="1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 s="1"/>
  <c r="D18" i="42"/>
  <c r="E18" i="42"/>
  <c r="D15" i="42"/>
  <c r="E15" i="42" s="1"/>
  <c r="D14" i="42"/>
  <c r="E14" i="42"/>
  <c r="D13" i="42"/>
  <c r="E13" i="42"/>
  <c r="D12" i="42"/>
  <c r="E12" i="42"/>
  <c r="D11" i="42"/>
  <c r="E11" i="42" s="1"/>
  <c r="D10" i="42"/>
  <c r="E10" i="42" s="1"/>
  <c r="D32" i="41"/>
  <c r="E32" i="41" s="1"/>
  <c r="D31" i="41"/>
  <c r="E31" i="41"/>
  <c r="D30" i="41"/>
  <c r="E30" i="41" s="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 s="1"/>
  <c r="D18" i="41"/>
  <c r="E18" i="41"/>
  <c r="D15" i="41"/>
  <c r="E15" i="41"/>
  <c r="D14" i="41"/>
  <c r="E14" i="41"/>
  <c r="D13" i="41"/>
  <c r="E13" i="41" s="1"/>
  <c r="D12" i="41"/>
  <c r="E12" i="41"/>
  <c r="D11" i="41"/>
  <c r="E11" i="41" s="1"/>
  <c r="D10" i="41"/>
  <c r="E10" i="4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E26" i="16" s="1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 s="1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 s="1"/>
  <c r="D28" i="34"/>
  <c r="E28" i="34"/>
  <c r="D25" i="34"/>
  <c r="E25" i="34" s="1"/>
  <c r="D24" i="34"/>
  <c r="E24" i="34"/>
  <c r="D23" i="34"/>
  <c r="E23" i="34"/>
  <c r="D21" i="34"/>
  <c r="E21" i="34" s="1"/>
  <c r="D20" i="34"/>
  <c r="E20" i="34" s="1"/>
  <c r="D19" i="34"/>
  <c r="E19" i="34"/>
  <c r="D18" i="34"/>
  <c r="E18" i="34" s="1"/>
  <c r="D15" i="34"/>
  <c r="E15" i="34"/>
  <c r="D14" i="34"/>
  <c r="E14" i="34"/>
  <c r="D13" i="34"/>
  <c r="E13" i="34"/>
  <c r="D12" i="34"/>
  <c r="E12" i="34"/>
  <c r="D11" i="34"/>
  <c r="E11" i="34"/>
  <c r="D10" i="34"/>
  <c r="E10" i="34" s="1"/>
  <c r="D32" i="33"/>
  <c r="E32" i="33"/>
  <c r="D31" i="33"/>
  <c r="E31" i="33" s="1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 s="1"/>
  <c r="D18" i="33"/>
  <c r="E18" i="33"/>
  <c r="D15" i="33"/>
  <c r="E15" i="33"/>
  <c r="D14" i="33"/>
  <c r="E14" i="33"/>
  <c r="D13" i="33"/>
  <c r="E13" i="33"/>
  <c r="D12" i="33"/>
  <c r="E12" i="33"/>
  <c r="D11" i="33"/>
  <c r="E11" i="33" s="1"/>
  <c r="D10" i="33"/>
  <c r="E10" i="33"/>
  <c r="D32" i="32"/>
  <c r="E32" i="32" s="1"/>
  <c r="D31" i="32"/>
  <c r="E31" i="32"/>
  <c r="D30" i="32"/>
  <c r="E30" i="32"/>
  <c r="D29" i="32"/>
  <c r="E29" i="32"/>
  <c r="D28" i="32"/>
  <c r="E28" i="32"/>
  <c r="D25" i="32"/>
  <c r="E25" i="32"/>
  <c r="D24" i="32"/>
  <c r="E24" i="32" s="1"/>
  <c r="D23" i="32"/>
  <c r="E23" i="32"/>
  <c r="D21" i="32"/>
  <c r="E21" i="32" s="1"/>
  <c r="D20" i="32"/>
  <c r="E20" i="32"/>
  <c r="D19" i="32"/>
  <c r="E19" i="32"/>
  <c r="D18" i="32"/>
  <c r="E18" i="32" s="1"/>
  <c r="D15" i="32"/>
  <c r="E15" i="32"/>
  <c r="D14" i="32"/>
  <c r="E14" i="32"/>
  <c r="D13" i="32"/>
  <c r="E13" i="32"/>
  <c r="D12" i="32"/>
  <c r="E12" i="32"/>
  <c r="D11" i="32"/>
  <c r="E11" i="32"/>
  <c r="D10" i="32"/>
  <c r="E10" i="32" s="1"/>
  <c r="D32" i="31"/>
  <c r="E32" i="31"/>
  <c r="D31" i="31"/>
  <c r="E31" i="31" s="1"/>
  <c r="D30" i="31"/>
  <c r="E30" i="31"/>
  <c r="D29" i="31"/>
  <c r="E29" i="31"/>
  <c r="D28" i="31"/>
  <c r="E28" i="31" s="1"/>
  <c r="D25" i="31"/>
  <c r="E25" i="31"/>
  <c r="D24" i="31"/>
  <c r="E24" i="31"/>
  <c r="D23" i="31"/>
  <c r="E23" i="31" s="1"/>
  <c r="D21" i="31"/>
  <c r="E21" i="31" s="1"/>
  <c r="D20" i="31"/>
  <c r="E20" i="31"/>
  <c r="D19" i="31"/>
  <c r="E19" i="31"/>
  <c r="D18" i="31"/>
  <c r="E18" i="31"/>
  <c r="D15" i="31"/>
  <c r="E15" i="31"/>
  <c r="D14" i="31"/>
  <c r="E14" i="31" s="1"/>
  <c r="D13" i="31"/>
  <c r="E13" i="31"/>
  <c r="D12" i="31"/>
  <c r="E12" i="31" s="1"/>
  <c r="D11" i="31"/>
  <c r="E11" i="31"/>
  <c r="D10" i="31"/>
  <c r="E10" i="31"/>
  <c r="D32" i="30"/>
  <c r="E32" i="30"/>
  <c r="D31" i="30"/>
  <c r="E31" i="30"/>
  <c r="D30" i="30"/>
  <c r="E30" i="30"/>
  <c r="D29" i="30"/>
  <c r="E29" i="30" s="1"/>
  <c r="D28" i="30"/>
  <c r="E27" i="30"/>
  <c r="D25" i="30"/>
  <c r="E25" i="30" s="1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 s="1"/>
  <c r="D10" i="30"/>
  <c r="E10" i="30"/>
  <c r="D32" i="29"/>
  <c r="E32" i="29"/>
  <c r="D31" i="29"/>
  <c r="E31" i="29"/>
  <c r="D30" i="29"/>
  <c r="E30" i="29"/>
  <c r="D29" i="29"/>
  <c r="E29" i="29"/>
  <c r="D28" i="29"/>
  <c r="E28" i="29" s="1"/>
  <c r="D25" i="29"/>
  <c r="E25" i="29"/>
  <c r="D24" i="29"/>
  <c r="E24" i="29" s="1"/>
  <c r="D23" i="29"/>
  <c r="E23" i="29"/>
  <c r="D21" i="29"/>
  <c r="E21" i="29" s="1"/>
  <c r="D20" i="29"/>
  <c r="E20" i="29"/>
  <c r="D19" i="29"/>
  <c r="E19" i="29" s="1"/>
  <c r="D18" i="29"/>
  <c r="E18" i="29"/>
  <c r="D15" i="29"/>
  <c r="E15" i="29" s="1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 s="1"/>
  <c r="D24" i="28"/>
  <c r="E24" i="28"/>
  <c r="D23" i="28"/>
  <c r="E23" i="28" s="1"/>
  <c r="D21" i="28"/>
  <c r="E21" i="28" s="1"/>
  <c r="D20" i="28"/>
  <c r="E20" i="28"/>
  <c r="D19" i="28"/>
  <c r="E19" i="28"/>
  <c r="D18" i="28"/>
  <c r="E18" i="28"/>
  <c r="D15" i="28"/>
  <c r="E15" i="28" s="1"/>
  <c r="D14" i="28"/>
  <c r="E14" i="28"/>
  <c r="D13" i="28"/>
  <c r="E13" i="28" s="1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 s="1"/>
  <c r="D25" i="27"/>
  <c r="E25" i="27"/>
  <c r="D24" i="27"/>
  <c r="E24" i="27"/>
  <c r="D23" i="27"/>
  <c r="E23" i="27"/>
  <c r="D21" i="27"/>
  <c r="E21" i="27" s="1"/>
  <c r="D20" i="27"/>
  <c r="E20" i="27"/>
  <c r="D19" i="27"/>
  <c r="E19" i="27" s="1"/>
  <c r="D18" i="27"/>
  <c r="E18" i="27" s="1"/>
  <c r="D15" i="27"/>
  <c r="E15" i="27"/>
  <c r="D14" i="27"/>
  <c r="E14" i="27" s="1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 s="1"/>
  <c r="D28" i="26"/>
  <c r="E28" i="26"/>
  <c r="D25" i="26"/>
  <c r="E25" i="26"/>
  <c r="D24" i="26"/>
  <c r="E24" i="26"/>
  <c r="D23" i="26"/>
  <c r="E23" i="26"/>
  <c r="D21" i="26"/>
  <c r="E21" i="26" s="1"/>
  <c r="D20" i="26"/>
  <c r="E20" i="26" s="1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 s="1"/>
  <c r="D31" i="25"/>
  <c r="E31" i="25"/>
  <c r="D30" i="25"/>
  <c r="E30" i="25" s="1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 s="1"/>
  <c r="D12" i="25"/>
  <c r="E12" i="25"/>
  <c r="D11" i="25"/>
  <c r="E11" i="25" s="1"/>
  <c r="D10" i="25"/>
  <c r="E10" i="25"/>
  <c r="D32" i="24"/>
  <c r="E32" i="24"/>
  <c r="D31" i="24"/>
  <c r="E31" i="24"/>
  <c r="D30" i="24"/>
  <c r="E30" i="24"/>
  <c r="D29" i="24"/>
  <c r="E29" i="24"/>
  <c r="D28" i="24"/>
  <c r="E28" i="24" s="1"/>
  <c r="D25" i="24"/>
  <c r="E25" i="24"/>
  <c r="D24" i="24"/>
  <c r="E24" i="24" s="1"/>
  <c r="D23" i="24"/>
  <c r="E23" i="24"/>
  <c r="D21" i="24"/>
  <c r="E21" i="24" s="1"/>
  <c r="D20" i="24"/>
  <c r="E20" i="24" s="1"/>
  <c r="D19" i="24"/>
  <c r="E19" i="24"/>
  <c r="D18" i="24"/>
  <c r="E18" i="24"/>
  <c r="D15" i="24"/>
  <c r="E15" i="24"/>
  <c r="D14" i="24"/>
  <c r="E14" i="24"/>
  <c r="D13" i="24"/>
  <c r="E13" i="24"/>
  <c r="D12" i="24"/>
  <c r="E12" i="24" s="1"/>
  <c r="D11" i="24"/>
  <c r="E11" i="24"/>
  <c r="D10" i="24"/>
  <c r="E10" i="24" s="1"/>
  <c r="D32" i="23"/>
  <c r="E32" i="23"/>
  <c r="D31" i="23"/>
  <c r="E31" i="23"/>
  <c r="D30" i="23"/>
  <c r="E30" i="23"/>
  <c r="D29" i="23"/>
  <c r="E29" i="23"/>
  <c r="D28" i="23"/>
  <c r="E28" i="23"/>
  <c r="D25" i="23"/>
  <c r="E25" i="23" s="1"/>
  <c r="D24" i="23"/>
  <c r="E24" i="23"/>
  <c r="D23" i="23"/>
  <c r="E23" i="23" s="1"/>
  <c r="D20" i="23"/>
  <c r="E20" i="23"/>
  <c r="D19" i="23"/>
  <c r="E19" i="23"/>
  <c r="D18" i="23"/>
  <c r="E18" i="23" s="1"/>
  <c r="D15" i="23"/>
  <c r="E15" i="23"/>
  <c r="D14" i="23"/>
  <c r="E14" i="23" s="1"/>
  <c r="D13" i="23"/>
  <c r="E13" i="23"/>
  <c r="D12" i="23"/>
  <c r="E12" i="23"/>
  <c r="D11" i="23"/>
  <c r="E11" i="23"/>
  <c r="D10" i="23"/>
  <c r="E10" i="23"/>
  <c r="D32" i="22"/>
  <c r="E32" i="22"/>
  <c r="D31" i="22"/>
  <c r="E31" i="22" s="1"/>
  <c r="D30" i="22"/>
  <c r="E30" i="22"/>
  <c r="D29" i="22"/>
  <c r="E29" i="22" s="1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 s="1"/>
  <c r="D14" i="22"/>
  <c r="E14" i="22"/>
  <c r="D13" i="22"/>
  <c r="E13" i="22" s="1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 s="1"/>
  <c r="D25" i="21"/>
  <c r="E25" i="21"/>
  <c r="D24" i="21"/>
  <c r="E24" i="21"/>
  <c r="D23" i="21"/>
  <c r="E23" i="21"/>
  <c r="D21" i="21"/>
  <c r="E21" i="21" s="1"/>
  <c r="D20" i="21"/>
  <c r="E20" i="21"/>
  <c r="D19" i="21"/>
  <c r="E19" i="21" s="1"/>
  <c r="D18" i="21"/>
  <c r="E18" i="21"/>
  <c r="D15" i="21"/>
  <c r="E15" i="21"/>
  <c r="D14" i="21"/>
  <c r="E14" i="21"/>
  <c r="D13" i="21"/>
  <c r="E13" i="21"/>
  <c r="D12" i="21"/>
  <c r="E12" i="21"/>
  <c r="D11" i="21"/>
  <c r="E11" i="21" s="1"/>
  <c r="D10" i="21"/>
  <c r="E10" i="21"/>
  <c r="D32" i="20"/>
  <c r="E32" i="20" s="1"/>
  <c r="D31" i="20"/>
  <c r="E31" i="20"/>
  <c r="D30" i="20"/>
  <c r="E30" i="20"/>
  <c r="D29" i="20"/>
  <c r="E29" i="20"/>
  <c r="D28" i="20"/>
  <c r="E28" i="20"/>
  <c r="D25" i="20"/>
  <c r="E25" i="20"/>
  <c r="D24" i="20"/>
  <c r="E24" i="20" s="1"/>
  <c r="D23" i="20"/>
  <c r="E23" i="20"/>
  <c r="D21" i="20"/>
  <c r="E21" i="20" s="1"/>
  <c r="D20" i="20"/>
  <c r="E20" i="20"/>
  <c r="D19" i="20"/>
  <c r="E19" i="20"/>
  <c r="D18" i="20"/>
  <c r="E18" i="20" s="1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 s="1"/>
  <c r="D30" i="19"/>
  <c r="E30" i="19" s="1"/>
  <c r="D29" i="19"/>
  <c r="E29" i="19"/>
  <c r="D28" i="19"/>
  <c r="E28" i="19"/>
  <c r="D25" i="19"/>
  <c r="E25" i="19" s="1"/>
  <c r="D24" i="19"/>
  <c r="E24" i="19"/>
  <c r="D23" i="19"/>
  <c r="E23" i="19" s="1"/>
  <c r="D21" i="19"/>
  <c r="E21" i="19" s="1"/>
  <c r="D20" i="19"/>
  <c r="E20" i="19"/>
  <c r="D19" i="19"/>
  <c r="E19" i="19" s="1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 s="1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 s="1"/>
  <c r="D14" i="18"/>
  <c r="E14" i="18"/>
  <c r="D13" i="18"/>
  <c r="E13" i="18" s="1"/>
  <c r="D12" i="18"/>
  <c r="E12" i="18"/>
  <c r="D11" i="18"/>
  <c r="E11" i="18"/>
  <c r="D10" i="18"/>
  <c r="E10" i="18"/>
  <c r="D32" i="17"/>
  <c r="E32" i="17"/>
  <c r="D31" i="17"/>
  <c r="E31" i="17"/>
  <c r="D30" i="17"/>
  <c r="E30" i="17" s="1"/>
  <c r="D29" i="17"/>
  <c r="E29" i="17"/>
  <c r="D28" i="17"/>
  <c r="E28" i="17" s="1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 s="1"/>
  <c r="D10" i="17"/>
  <c r="E10" i="17"/>
  <c r="D32" i="16"/>
  <c r="E32" i="16"/>
  <c r="D31" i="16"/>
  <c r="E31" i="16"/>
  <c r="D30" i="16"/>
  <c r="E30" i="16"/>
  <c r="D29" i="16"/>
  <c r="E29" i="16"/>
  <c r="D28" i="16"/>
  <c r="E28" i="16"/>
  <c r="D25" i="16"/>
  <c r="E25" i="16"/>
  <c r="D24" i="16"/>
  <c r="E24" i="16"/>
  <c r="E23" i="16"/>
  <c r="D21" i="16"/>
  <c r="E21" i="16" s="1"/>
  <c r="D20" i="16"/>
  <c r="E20" i="16"/>
  <c r="D19" i="16"/>
  <c r="E19" i="16" s="1"/>
  <c r="D18" i="16"/>
  <c r="E18" i="16"/>
  <c r="D15" i="16"/>
  <c r="E15" i="16" s="1"/>
  <c r="D14" i="16"/>
  <c r="E14" i="16"/>
  <c r="D13" i="16"/>
  <c r="E13" i="16"/>
  <c r="D12" i="16"/>
  <c r="E12" i="16"/>
  <c r="D11" i="16"/>
  <c r="E11" i="16"/>
  <c r="D10" i="16"/>
  <c r="E10" i="16"/>
  <c r="D32" i="15"/>
  <c r="E32" i="15" s="1"/>
  <c r="D31" i="15"/>
  <c r="E31" i="15"/>
  <c r="D30" i="15"/>
  <c r="E30" i="15" s="1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 s="1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 s="1"/>
  <c r="D28" i="14"/>
  <c r="E28" i="14"/>
  <c r="D25" i="14"/>
  <c r="E25" i="14"/>
  <c r="D24" i="14"/>
  <c r="E24" i="14"/>
  <c r="D23" i="14"/>
  <c r="E23" i="14"/>
  <c r="D21" i="14"/>
  <c r="E21" i="14" s="1"/>
  <c r="D20" i="14"/>
  <c r="E20" i="14" s="1"/>
  <c r="D19" i="14"/>
  <c r="E19" i="14"/>
  <c r="D18" i="14"/>
  <c r="E18" i="14"/>
  <c r="D15" i="14"/>
  <c r="E15" i="14"/>
  <c r="D14" i="14"/>
  <c r="E14" i="14"/>
  <c r="D13" i="14"/>
  <c r="E13" i="14"/>
  <c r="D12" i="14"/>
  <c r="E12" i="14" s="1"/>
  <c r="D11" i="14"/>
  <c r="E11" i="14"/>
  <c r="D32" i="13"/>
  <c r="E32" i="13" s="1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 s="1"/>
  <c r="D12" i="13"/>
  <c r="E12" i="13"/>
  <c r="D11" i="13"/>
  <c r="E11" i="13" s="1"/>
  <c r="D10" i="13"/>
  <c r="E10" i="13"/>
  <c r="D32" i="12"/>
  <c r="E32" i="12"/>
  <c r="D31" i="12"/>
  <c r="E31" i="12"/>
  <c r="D30" i="12"/>
  <c r="E30" i="12"/>
  <c r="D29" i="12"/>
  <c r="E29" i="12"/>
  <c r="D28" i="12"/>
  <c r="E28" i="12" s="1"/>
  <c r="D25" i="12"/>
  <c r="E25" i="12"/>
  <c r="D24" i="12"/>
  <c r="E24" i="12" s="1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 s="1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 s="1"/>
  <c r="D32" i="10"/>
  <c r="E32" i="10"/>
  <c r="D31" i="10"/>
  <c r="E31" i="10" s="1"/>
  <c r="D30" i="10"/>
  <c r="E30" i="10"/>
  <c r="D29" i="10"/>
  <c r="E29" i="10" s="1"/>
  <c r="D28" i="10"/>
  <c r="E28" i="10"/>
  <c r="D25" i="10"/>
  <c r="E25" i="10" s="1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 s="1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 s="1"/>
  <c r="D10" i="9"/>
  <c r="E10" i="9"/>
  <c r="D32" i="8"/>
  <c r="E32" i="8" s="1"/>
  <c r="D31" i="8"/>
  <c r="E31" i="8"/>
  <c r="D30" i="8"/>
  <c r="E30" i="8" s="1"/>
  <c r="D29" i="8"/>
  <c r="E29" i="8"/>
  <c r="D28" i="8"/>
  <c r="E28" i="8" s="1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 s="1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 s="1"/>
  <c r="D25" i="7"/>
  <c r="E25" i="7" s="1"/>
  <c r="D28" i="7"/>
  <c r="E28" i="7" s="1"/>
  <c r="D29" i="7"/>
  <c r="E29" i="7" s="1"/>
  <c r="D30" i="7"/>
  <c r="E30" i="7"/>
  <c r="D31" i="7"/>
  <c r="E31" i="7"/>
  <c r="D10" i="7"/>
  <c r="E10" i="7"/>
  <c r="P12" i="40"/>
  <c r="P18" i="40"/>
  <c r="P16" i="40"/>
  <c r="P36" i="40"/>
  <c r="P35" i="40"/>
  <c r="P19" i="40"/>
  <c r="P27" i="40"/>
  <c r="P24" i="40"/>
  <c r="P22" i="40"/>
  <c r="P14" i="40"/>
  <c r="P13" i="40"/>
  <c r="P11" i="40"/>
  <c r="P17" i="40"/>
  <c r="P26" i="40"/>
  <c r="P23" i="40"/>
  <c r="P21" i="40"/>
</calcChain>
</file>

<file path=xl/sharedStrings.xml><?xml version="1.0" encoding="utf-8"?>
<sst xmlns="http://schemas.openxmlformats.org/spreadsheetml/2006/main" count="674" uniqueCount="70">
  <si>
    <t>Tabla N° 1</t>
  </si>
  <si>
    <t>Tabla N° 2</t>
  </si>
  <si>
    <t>Control avance diario con proyección mensual.</t>
  </si>
  <si>
    <t>Día</t>
  </si>
  <si>
    <t>Fecha</t>
  </si>
  <si>
    <t>Hora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</si>
  <si>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</si>
  <si>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</si>
  <si>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</si>
  <si>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</si>
  <si>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</si>
  <si>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</si>
  <si>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</si>
  <si>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</si>
  <si>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</si>
  <si>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</si>
  <si>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</si>
  <si>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</si>
  <si>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</si>
  <si>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</si>
  <si>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</si>
  <si>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</si>
  <si>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</si>
  <si>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</si>
  <si>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</si>
  <si>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</si>
  <si>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</si>
  <si>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</si>
  <si>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</si>
  <si>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</si>
  <si>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</si>
  <si>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02 de Noviembre2025</t>
  </si>
  <si>
    <t>01 de Noviembre 2025</t>
  </si>
  <si>
    <t>03 de Noviembre 2025</t>
  </si>
  <si>
    <t>04 de Noviembre 2025</t>
  </si>
  <si>
    <t>05 Noviembre 2025</t>
  </si>
  <si>
    <t>06 Noviembre 2025</t>
  </si>
  <si>
    <t>07 Noviembre 2025</t>
  </si>
  <si>
    <t>08 Noviembre 2025</t>
  </si>
  <si>
    <t>de</t>
  </si>
  <si>
    <t>09 Noviembre 2025</t>
  </si>
  <si>
    <t>10 Noviembre 2025</t>
  </si>
  <si>
    <t>11 Noviembre 2025</t>
  </si>
  <si>
    <t>12 Noviembre 2025</t>
  </si>
  <si>
    <t>13 Noviembre 2025</t>
  </si>
  <si>
    <t>14 Noviembre 2025</t>
  </si>
  <si>
    <t>15 Noviembre 2025</t>
  </si>
  <si>
    <t>16 Noviembre 2025</t>
  </si>
  <si>
    <t>17 Noviembre 2025</t>
  </si>
  <si>
    <t>18 Noviembre 2025</t>
  </si>
  <si>
    <t>19 Noviembre 2025</t>
  </si>
  <si>
    <t>20 de noviembre 2025</t>
  </si>
  <si>
    <t>21 de noviembre 2025</t>
  </si>
  <si>
    <t>22 de noviembre 2025</t>
  </si>
  <si>
    <t>23 de noviembre 2025</t>
  </si>
  <si>
    <t>24 de noviembre 2025</t>
  </si>
  <si>
    <t>25 de noviembre 2025</t>
  </si>
  <si>
    <t>26 de noviembre 2025</t>
  </si>
  <si>
    <t>27 de noviembre 2025</t>
  </si>
  <si>
    <t>28 de noviembre 2025</t>
  </si>
  <si>
    <t>29 de noviembre 2025</t>
  </si>
  <si>
    <t>30 de noviembre 2025</t>
  </si>
  <si>
    <t>m3/d</t>
  </si>
  <si>
    <t>Registro, m3</t>
  </si>
  <si>
    <t>Aporte 3 al 9 de noviembre</t>
  </si>
  <si>
    <t>Aporte 1 al 2 de Noviembre</t>
  </si>
  <si>
    <t>Aporte 10 al 16 de Noviembre</t>
  </si>
  <si>
    <t>Aporte 17 al 23 de Noviembre</t>
  </si>
  <si>
    <t>Aporte 24 al 30 de noviembre</t>
  </si>
  <si>
    <t>Resumen Lectura Medidor de Salida desde Tranque La Ola hacia Río La 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</si>
</sst>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quotePrefix="1" applyNumberFormat="1" applyFont="1" applyBorder="1" applyAlignment="1">
      <alignment horizontal="center" vertical="center"/>
    </xf>
    <xf numFmtId="1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8" fillId="0" borderId="15" xfId="0" quotePrefix="1" applyNumberFormat="1" applyFont="1" applyBorder="1" applyAlignment="1">
      <alignment horizontal="center" vertical="center"/>
    </xf>
    <xf numFmtId="3" fontId="1" fillId="6" borderId="62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wrapText="1"/>
    </xf>
    <xf numFmtId="0" fontId="0" fillId="5" borderId="47" xfId="0" applyFill="1" applyBorder="1" applyAlignment="1">
      <alignment wrapText="1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topLeftCell="A7" zoomScale="90" zoomScaleNormal="90" workbookViewId="0">
      <selection activeCell="F40" sqref="F40"/>
    </sheetView>
  </sheetViews>
  <sheetFormatPr baseColWidth="10" defaultColWidth="11.453125" defaultRowHeight="14.5" x14ac:dyDescent="0.35"/>
  <cols>
    <col min="6" max="6" width="12.08984375" customWidth="1"/>
    <col min="8" max="8" width="8.90625" customWidth="1"/>
    <col min="9" max="9" width="5" customWidth="1"/>
    <col min="10" max="10" width="4" customWidth="1"/>
    <col min="11" max="11" width="5.36328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1"/>
      <c r="L4" s="59"/>
      <c r="M4" s="1"/>
      <c r="N4" s="1"/>
      <c r="O4" s="59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9" t="s">
        <v>69</v>
      </c>
      <c r="D5" s="59"/>
      <c r="E5" s="59"/>
      <c r="F5" s="59"/>
      <c r="G5" s="59"/>
      <c r="H5" s="59"/>
      <c r="I5" s="1"/>
      <c r="J5" s="1"/>
      <c r="K5" s="1"/>
      <c r="L5" s="59"/>
      <c r="M5" s="1"/>
      <c r="N5" s="1"/>
      <c r="O5" s="59" t="s">
        <v>2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4" customHeight="1" x14ac:dyDescent="0.35">
      <c r="A8" s="1"/>
      <c r="B8" s="1"/>
      <c r="C8" s="111" t="s">
        <v>3</v>
      </c>
      <c r="D8" s="111" t="s">
        <v>4</v>
      </c>
      <c r="E8" s="45" t="s">
        <v>5</v>
      </c>
      <c r="F8" s="111" t="s">
        <v>63</v>
      </c>
      <c r="G8" s="115" t="s">
        <v>6</v>
      </c>
      <c r="H8" s="116"/>
      <c r="I8" s="1"/>
      <c r="J8" s="1"/>
      <c r="K8" s="59" t="s">
        <v>7</v>
      </c>
      <c r="L8" s="63"/>
      <c r="M8" s="63"/>
      <c r="N8" s="63"/>
      <c r="O8" s="113" t="s">
        <v>8</v>
      </c>
      <c r="P8" s="111" t="s">
        <v>9</v>
      </c>
      <c r="Q8" s="113" t="s">
        <v>10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2"/>
      <c r="D9" s="112"/>
      <c r="E9" s="106" t="s">
        <v>11</v>
      </c>
      <c r="F9" s="112"/>
      <c r="G9" s="117"/>
      <c r="H9" s="118"/>
      <c r="I9" s="1"/>
      <c r="J9" s="1"/>
      <c r="K9" s="1"/>
      <c r="L9" s="63"/>
      <c r="M9" s="63"/>
      <c r="N9" s="63"/>
      <c r="O9" s="114"/>
      <c r="P9" s="112"/>
      <c r="Q9" s="114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5">
        <v>0</v>
      </c>
      <c r="D10" s="79">
        <v>45961</v>
      </c>
      <c r="E10" s="80">
        <v>0.33333333333333331</v>
      </c>
      <c r="F10" s="81">
        <v>5015062</v>
      </c>
      <c r="G10" s="68" t="s">
        <v>62</v>
      </c>
      <c r="H10" s="68" t="s">
        <v>13</v>
      </c>
      <c r="I10" s="1"/>
      <c r="J10" s="1"/>
      <c r="K10" s="1"/>
      <c r="L10" s="63"/>
      <c r="M10" s="63"/>
      <c r="N10" s="63"/>
      <c r="O10" s="107" t="s">
        <v>13</v>
      </c>
      <c r="P10" s="45" t="s">
        <v>62</v>
      </c>
      <c r="Q10" s="107" t="s">
        <v>62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6">
        <v>1</v>
      </c>
      <c r="D11" s="47">
        <v>45962</v>
      </c>
      <c r="E11" s="60">
        <v>0.33333333333333331</v>
      </c>
      <c r="F11" s="48">
        <f>'Día 1'!C16</f>
        <v>5018041</v>
      </c>
      <c r="G11" s="48">
        <f>F11-F10</f>
        <v>2979</v>
      </c>
      <c r="H11" s="49">
        <f>G11*1000/24/60/60</f>
        <v>34.479166666666664</v>
      </c>
      <c r="I11" s="1"/>
      <c r="J11" s="1"/>
      <c r="K11" s="119" t="s">
        <v>65</v>
      </c>
      <c r="L11" s="120"/>
      <c r="M11" s="121"/>
      <c r="O11" s="48">
        <v>30</v>
      </c>
      <c r="P11" s="48">
        <f>O11*60*60*24/1000</f>
        <v>2592</v>
      </c>
      <c r="Q11" s="48">
        <f>G11</f>
        <v>2979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6">
        <v>2</v>
      </c>
      <c r="D12" s="47">
        <v>45963</v>
      </c>
      <c r="E12" s="60">
        <v>0.33333333333333331</v>
      </c>
      <c r="F12" s="48">
        <f>'Día 2'!C16</f>
        <v>5021046</v>
      </c>
      <c r="G12" s="48">
        <f t="shared" ref="G12:G40" si="0">F12-F11</f>
        <v>3005</v>
      </c>
      <c r="H12" s="49">
        <f t="shared" ref="H12:H40" si="1">G12*1000/24/60/60</f>
        <v>34.780092592592595</v>
      </c>
      <c r="I12" s="1"/>
      <c r="K12" s="61"/>
      <c r="L12" s="67">
        <f>SUM(G11:G12)</f>
        <v>5984</v>
      </c>
      <c r="M12" s="69" t="s">
        <v>12</v>
      </c>
      <c r="N12" s="66"/>
      <c r="O12" s="48">
        <v>30</v>
      </c>
      <c r="P12" s="48">
        <f t="shared" ref="P12:P39" si="2">O12*60*60*24/1000</f>
        <v>2592</v>
      </c>
      <c r="Q12" s="48">
        <f t="shared" ref="Q12:Q40" si="3">G12</f>
        <v>3005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6">
        <v>3</v>
      </c>
      <c r="D13" s="47">
        <v>45964</v>
      </c>
      <c r="E13" s="60">
        <v>0.33333333333333331</v>
      </c>
      <c r="F13" s="48">
        <f>'Día 3'!C16</f>
        <v>5024015</v>
      </c>
      <c r="G13" s="48">
        <f t="shared" si="0"/>
        <v>2969</v>
      </c>
      <c r="H13" s="49">
        <f t="shared" si="1"/>
        <v>34.363425925925931</v>
      </c>
      <c r="I13" s="1"/>
      <c r="J13" s="1"/>
      <c r="K13" s="61"/>
      <c r="L13" s="72">
        <f>L12*1000/2/24/60/60</f>
        <v>34.629629629629633</v>
      </c>
      <c r="M13" s="72" t="s">
        <v>13</v>
      </c>
      <c r="N13" s="66"/>
      <c r="O13" s="48">
        <v>30</v>
      </c>
      <c r="P13" s="48">
        <f t="shared" si="2"/>
        <v>2592</v>
      </c>
      <c r="Q13" s="48">
        <f t="shared" si="3"/>
        <v>2969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6">
        <v>4</v>
      </c>
      <c r="D14" s="47">
        <v>45965</v>
      </c>
      <c r="E14" s="60">
        <v>0.33333333333333331</v>
      </c>
      <c r="F14" s="48">
        <f>'Día 4'!C16</f>
        <v>5026968</v>
      </c>
      <c r="G14" s="48">
        <f t="shared" si="0"/>
        <v>2953</v>
      </c>
      <c r="H14" s="49">
        <f t="shared" si="1"/>
        <v>34.17824074074074</v>
      </c>
      <c r="I14" s="1"/>
      <c r="J14" s="1"/>
      <c r="K14" s="62"/>
      <c r="L14" s="70"/>
      <c r="M14" s="71"/>
      <c r="N14" s="66"/>
      <c r="O14" s="48">
        <v>30</v>
      </c>
      <c r="P14" s="48">
        <f t="shared" si="2"/>
        <v>2592</v>
      </c>
      <c r="Q14" s="48">
        <f t="shared" si="3"/>
        <v>2953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6">
        <v>5</v>
      </c>
      <c r="D15" s="47">
        <v>45966</v>
      </c>
      <c r="E15" s="60">
        <v>0.33333333333333331</v>
      </c>
      <c r="F15" s="48">
        <f>'Día 5'!C16</f>
        <v>5029922</v>
      </c>
      <c r="G15" s="48">
        <f t="shared" si="0"/>
        <v>2954</v>
      </c>
      <c r="H15" s="49">
        <f t="shared" si="1"/>
        <v>34.18981481481481</v>
      </c>
      <c r="I15" s="1"/>
      <c r="J15" s="1"/>
      <c r="K15" s="1"/>
      <c r="L15" s="67"/>
      <c r="M15" s="65"/>
      <c r="N15" s="66"/>
      <c r="O15" s="48">
        <v>30</v>
      </c>
      <c r="P15" s="48">
        <f t="shared" si="2"/>
        <v>2592</v>
      </c>
      <c r="Q15" s="48">
        <f t="shared" si="3"/>
        <v>2954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6">
        <v>6</v>
      </c>
      <c r="D16" s="47">
        <v>45967</v>
      </c>
      <c r="E16" s="60">
        <v>0.33333333333333331</v>
      </c>
      <c r="F16" s="48">
        <f>'DÍa 6'!C16</f>
        <v>5032895</v>
      </c>
      <c r="G16" s="48">
        <f t="shared" si="0"/>
        <v>2973</v>
      </c>
      <c r="H16" s="49">
        <f t="shared" si="1"/>
        <v>34.409722222222221</v>
      </c>
      <c r="I16" s="1"/>
      <c r="J16" s="1"/>
      <c r="K16" s="1"/>
      <c r="L16" s="67"/>
      <c r="M16" s="65"/>
      <c r="N16" s="66"/>
      <c r="O16" s="48">
        <v>30</v>
      </c>
      <c r="P16" s="48">
        <f t="shared" si="2"/>
        <v>2592</v>
      </c>
      <c r="Q16" s="48">
        <f t="shared" si="3"/>
        <v>2973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6">
        <v>7</v>
      </c>
      <c r="D17" s="47">
        <v>45968</v>
      </c>
      <c r="E17" s="60">
        <v>0.33333333333333331</v>
      </c>
      <c r="F17" s="48">
        <f>'Día 7'!C16</f>
        <v>5035861</v>
      </c>
      <c r="G17" s="48">
        <f t="shared" si="0"/>
        <v>2966</v>
      </c>
      <c r="H17" s="49">
        <f t="shared" si="1"/>
        <v>34.328703703703702</v>
      </c>
      <c r="I17" s="1"/>
      <c r="J17" s="1"/>
      <c r="K17" s="119" t="s">
        <v>64</v>
      </c>
      <c r="L17" s="120"/>
      <c r="M17" s="121"/>
      <c r="N17" s="66"/>
      <c r="O17" s="48">
        <v>30</v>
      </c>
      <c r="P17" s="48">
        <f t="shared" si="2"/>
        <v>2592</v>
      </c>
      <c r="Q17" s="48">
        <f t="shared" si="3"/>
        <v>2966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6">
        <v>8</v>
      </c>
      <c r="D18" s="47">
        <v>45969</v>
      </c>
      <c r="E18" s="60">
        <v>0.33333333333333331</v>
      </c>
      <c r="F18" s="48">
        <f>'Día 8'!C16</f>
        <v>5038775</v>
      </c>
      <c r="G18" s="48">
        <f t="shared" si="0"/>
        <v>2914</v>
      </c>
      <c r="H18" s="49">
        <f t="shared" si="1"/>
        <v>33.726851851851855</v>
      </c>
      <c r="I18" s="1"/>
      <c r="K18" s="61"/>
      <c r="L18" s="67">
        <f>SUM(G13:G19)</f>
        <v>20663</v>
      </c>
      <c r="M18" s="69" t="s">
        <v>12</v>
      </c>
      <c r="N18" s="66"/>
      <c r="O18" s="48">
        <v>30</v>
      </c>
      <c r="P18" s="48">
        <f t="shared" si="2"/>
        <v>2592</v>
      </c>
      <c r="Q18" s="48">
        <f t="shared" si="3"/>
        <v>2914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6">
        <v>9</v>
      </c>
      <c r="D19" s="47">
        <v>45970</v>
      </c>
      <c r="E19" s="60">
        <v>0.33333333333333331</v>
      </c>
      <c r="F19" s="48">
        <f>'Día 9'!C16</f>
        <v>5041709</v>
      </c>
      <c r="G19" s="48">
        <f t="shared" si="0"/>
        <v>2934</v>
      </c>
      <c r="H19" s="49">
        <f t="shared" si="1"/>
        <v>33.958333333333336</v>
      </c>
      <c r="I19" s="1"/>
      <c r="J19" s="1"/>
      <c r="K19" s="61"/>
      <c r="L19" s="72">
        <f>L18*1000/7/24/60/60</f>
        <v>34.165013227513228</v>
      </c>
      <c r="M19" s="72" t="s">
        <v>13</v>
      </c>
      <c r="N19" s="66"/>
      <c r="O19" s="48">
        <v>30</v>
      </c>
      <c r="P19" s="48">
        <f t="shared" si="2"/>
        <v>2592</v>
      </c>
      <c r="Q19" s="48">
        <f t="shared" si="3"/>
        <v>2934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6">
        <v>10</v>
      </c>
      <c r="D20" s="47">
        <v>45971</v>
      </c>
      <c r="E20" s="60">
        <v>0.33333333333333331</v>
      </c>
      <c r="F20" s="48">
        <f>'Día 10'!C16</f>
        <v>5044596</v>
      </c>
      <c r="G20" s="48">
        <f t="shared" si="0"/>
        <v>2887</v>
      </c>
      <c r="H20" s="49">
        <f t="shared" si="1"/>
        <v>33.414351851851855</v>
      </c>
      <c r="I20" s="1"/>
      <c r="J20" s="1"/>
      <c r="K20" s="62"/>
      <c r="L20" s="70"/>
      <c r="M20" s="71"/>
      <c r="N20" s="66"/>
      <c r="O20" s="48">
        <v>30</v>
      </c>
      <c r="P20" s="48">
        <f t="shared" si="2"/>
        <v>2592</v>
      </c>
      <c r="Q20" s="48">
        <f t="shared" si="3"/>
        <v>2887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6">
        <v>11</v>
      </c>
      <c r="D21" s="47">
        <v>45972</v>
      </c>
      <c r="E21" s="60">
        <v>0.33333333333333331</v>
      </c>
      <c r="F21" s="48">
        <f>'Día 11'!C16</f>
        <v>5047526</v>
      </c>
      <c r="G21" s="48">
        <f t="shared" si="0"/>
        <v>2930</v>
      </c>
      <c r="H21" s="49">
        <f t="shared" si="1"/>
        <v>33.912037037037038</v>
      </c>
      <c r="I21" s="1"/>
      <c r="J21" s="1"/>
      <c r="K21" s="1"/>
      <c r="L21" s="64"/>
      <c r="M21" s="65"/>
      <c r="N21" s="66"/>
      <c r="O21" s="48">
        <v>30</v>
      </c>
      <c r="P21" s="48">
        <f t="shared" si="2"/>
        <v>2592</v>
      </c>
      <c r="Q21" s="48">
        <f t="shared" si="3"/>
        <v>2930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6">
        <v>12</v>
      </c>
      <c r="D22" s="47">
        <v>45973</v>
      </c>
      <c r="E22" s="60">
        <v>0.33333333333333331</v>
      </c>
      <c r="F22" s="48">
        <f>'Día 12'!C16</f>
        <v>5050478</v>
      </c>
      <c r="G22" s="48">
        <f t="shared" si="0"/>
        <v>2952</v>
      </c>
      <c r="H22" s="49">
        <f t="shared" si="1"/>
        <v>34.166666666666664</v>
      </c>
      <c r="I22" s="1"/>
      <c r="J22" s="1"/>
      <c r="K22" s="1"/>
      <c r="L22" s="64"/>
      <c r="M22" s="65"/>
      <c r="N22" s="66"/>
      <c r="O22" s="48">
        <v>30</v>
      </c>
      <c r="P22" s="48">
        <f t="shared" si="2"/>
        <v>2592</v>
      </c>
      <c r="Q22" s="48">
        <f t="shared" si="3"/>
        <v>2952</v>
      </c>
      <c r="R22" s="1"/>
      <c r="S22" s="1" t="s">
        <v>14</v>
      </c>
      <c r="T22" s="1"/>
      <c r="U22" s="1"/>
      <c r="V22" s="1"/>
      <c r="W22" s="1"/>
    </row>
    <row r="23" spans="1:23" x14ac:dyDescent="0.35">
      <c r="A23" s="1"/>
      <c r="B23" s="1"/>
      <c r="C23" s="46">
        <v>13</v>
      </c>
      <c r="D23" s="47">
        <v>45974</v>
      </c>
      <c r="E23" s="60">
        <v>0.33333333333333331</v>
      </c>
      <c r="F23" s="48">
        <f>'Día 13'!C16</f>
        <v>5053452</v>
      </c>
      <c r="G23" s="48">
        <f t="shared" si="0"/>
        <v>2974</v>
      </c>
      <c r="H23" s="49">
        <f t="shared" si="1"/>
        <v>34.421296296296298</v>
      </c>
      <c r="I23" s="1"/>
      <c r="J23" s="1"/>
      <c r="K23" s="119" t="s">
        <v>66</v>
      </c>
      <c r="L23" s="120"/>
      <c r="M23" s="121"/>
      <c r="N23" s="66"/>
      <c r="O23" s="48">
        <v>30</v>
      </c>
      <c r="P23" s="48">
        <f t="shared" si="2"/>
        <v>2592</v>
      </c>
      <c r="Q23" s="48">
        <f t="shared" si="3"/>
        <v>2974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6">
        <v>14</v>
      </c>
      <c r="D24" s="47">
        <v>45975</v>
      </c>
      <c r="E24" s="60">
        <v>0.33333333333333331</v>
      </c>
      <c r="F24" s="48">
        <f>'Día 14'!C16</f>
        <v>5056385</v>
      </c>
      <c r="G24" s="48">
        <f t="shared" si="0"/>
        <v>2933</v>
      </c>
      <c r="H24" s="49">
        <f t="shared" si="1"/>
        <v>33.94675925925926</v>
      </c>
      <c r="I24" s="1"/>
      <c r="K24" s="61"/>
      <c r="L24" s="67">
        <f>SUM(G20:G26)</f>
        <v>20549</v>
      </c>
      <c r="M24" s="69" t="s">
        <v>12</v>
      </c>
      <c r="N24" s="66"/>
      <c r="O24" s="48">
        <v>30</v>
      </c>
      <c r="P24" s="48">
        <f t="shared" si="2"/>
        <v>2592</v>
      </c>
      <c r="Q24" s="48">
        <f t="shared" si="3"/>
        <v>2933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6">
        <v>15</v>
      </c>
      <c r="D25" s="47">
        <v>45976</v>
      </c>
      <c r="E25" s="60">
        <v>0.33333333333333331</v>
      </c>
      <c r="F25" s="48">
        <f>'Día 15'!C16</f>
        <v>5059296</v>
      </c>
      <c r="G25" s="48">
        <f t="shared" si="0"/>
        <v>2911</v>
      </c>
      <c r="H25" s="49">
        <f t="shared" si="1"/>
        <v>33.692129629629633</v>
      </c>
      <c r="I25" s="1"/>
      <c r="J25" s="1"/>
      <c r="K25" s="61"/>
      <c r="L25" s="72">
        <f>L24*1000/7/24/60/60</f>
        <v>33.976521164021165</v>
      </c>
      <c r="M25" s="72" t="s">
        <v>13</v>
      </c>
      <c r="N25" s="66"/>
      <c r="O25" s="48">
        <v>30</v>
      </c>
      <c r="P25" s="48">
        <f t="shared" si="2"/>
        <v>2592</v>
      </c>
      <c r="Q25" s="48">
        <f t="shared" si="3"/>
        <v>2911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6">
        <v>16</v>
      </c>
      <c r="D26" s="47">
        <v>45977</v>
      </c>
      <c r="E26" s="60">
        <v>0.33333333333333331</v>
      </c>
      <c r="F26" s="48">
        <f>'Día 16'!C16</f>
        <v>5062258</v>
      </c>
      <c r="G26" s="48">
        <f t="shared" si="0"/>
        <v>2962</v>
      </c>
      <c r="H26" s="49">
        <f t="shared" si="1"/>
        <v>34.282407407407405</v>
      </c>
      <c r="I26" s="1"/>
      <c r="J26" s="1"/>
      <c r="K26" s="62"/>
      <c r="L26" s="70"/>
      <c r="M26" s="71"/>
      <c r="N26" s="66"/>
      <c r="O26" s="48">
        <v>30</v>
      </c>
      <c r="P26" s="48">
        <f t="shared" si="2"/>
        <v>2592</v>
      </c>
      <c r="Q26" s="48">
        <f t="shared" si="3"/>
        <v>2962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6">
        <v>17</v>
      </c>
      <c r="D27" s="47">
        <v>45978</v>
      </c>
      <c r="E27" s="60">
        <v>0.33333333333333331</v>
      </c>
      <c r="F27" s="48">
        <f>'Día 17'!C16</f>
        <v>5065326</v>
      </c>
      <c r="G27" s="48">
        <f t="shared" si="0"/>
        <v>3068</v>
      </c>
      <c r="H27" s="49">
        <f t="shared" si="1"/>
        <v>35.50925925925926</v>
      </c>
      <c r="I27" s="1"/>
      <c r="J27" s="1"/>
      <c r="K27" s="1"/>
      <c r="L27" s="64"/>
      <c r="M27" s="65"/>
      <c r="N27" s="66"/>
      <c r="O27" s="48">
        <v>30</v>
      </c>
      <c r="P27" s="48">
        <f t="shared" si="2"/>
        <v>2592</v>
      </c>
      <c r="Q27" s="48">
        <f t="shared" si="3"/>
        <v>3068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6">
        <v>18</v>
      </c>
      <c r="D28" s="47">
        <v>45979</v>
      </c>
      <c r="E28" s="60">
        <v>0.33333333333333331</v>
      </c>
      <c r="F28" s="48">
        <f>'Día 18'!C16</f>
        <v>5068415</v>
      </c>
      <c r="G28" s="48">
        <f t="shared" si="0"/>
        <v>3089</v>
      </c>
      <c r="H28" s="49">
        <f t="shared" si="1"/>
        <v>35.75231481481481</v>
      </c>
      <c r="I28" s="1"/>
      <c r="J28" s="1"/>
      <c r="K28" s="1"/>
      <c r="L28" s="64"/>
      <c r="M28" s="65"/>
      <c r="N28" s="66"/>
      <c r="O28" s="48">
        <v>30</v>
      </c>
      <c r="P28" s="48">
        <f t="shared" si="2"/>
        <v>2592</v>
      </c>
      <c r="Q28" s="48">
        <f t="shared" si="3"/>
        <v>3089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6">
        <v>19</v>
      </c>
      <c r="D29" s="47">
        <v>45980</v>
      </c>
      <c r="E29" s="60">
        <v>0.33333333333333331</v>
      </c>
      <c r="F29" s="48">
        <f>'Día 19'!C16</f>
        <v>5071491</v>
      </c>
      <c r="G29" s="48">
        <f t="shared" si="0"/>
        <v>3076</v>
      </c>
      <c r="H29" s="49">
        <f t="shared" si="1"/>
        <v>35.601851851851855</v>
      </c>
      <c r="I29" s="1"/>
      <c r="J29" s="1"/>
      <c r="K29" s="119" t="s">
        <v>67</v>
      </c>
      <c r="L29" s="120"/>
      <c r="M29" s="121"/>
      <c r="N29" s="66"/>
      <c r="O29" s="48">
        <v>30</v>
      </c>
      <c r="P29" s="48">
        <f t="shared" si="2"/>
        <v>2592</v>
      </c>
      <c r="Q29" s="48">
        <f t="shared" si="3"/>
        <v>3076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6">
        <v>20</v>
      </c>
      <c r="D30" s="47">
        <v>45981</v>
      </c>
      <c r="E30" s="60">
        <v>0.33333333333333331</v>
      </c>
      <c r="F30" s="48">
        <f>'Día 20'!C16</f>
        <v>5074586</v>
      </c>
      <c r="G30" s="48">
        <f t="shared" si="0"/>
        <v>3095</v>
      </c>
      <c r="H30" s="49">
        <f t="shared" si="1"/>
        <v>35.82175925925926</v>
      </c>
      <c r="I30" s="1"/>
      <c r="K30" s="61"/>
      <c r="L30" s="67">
        <f>SUM(G27:G33)</f>
        <v>21320</v>
      </c>
      <c r="M30" s="69" t="s">
        <v>12</v>
      </c>
      <c r="N30" s="66"/>
      <c r="O30" s="48">
        <v>30</v>
      </c>
      <c r="P30" s="48">
        <f t="shared" si="2"/>
        <v>2592</v>
      </c>
      <c r="Q30" s="48">
        <f t="shared" si="3"/>
        <v>3095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6">
        <v>21</v>
      </c>
      <c r="D31" s="47">
        <v>45982</v>
      </c>
      <c r="E31" s="60">
        <v>0.33333333333333331</v>
      </c>
      <c r="F31" s="48">
        <f>'Día 21'!C16</f>
        <v>5077638</v>
      </c>
      <c r="G31" s="48">
        <f t="shared" si="0"/>
        <v>3052</v>
      </c>
      <c r="H31" s="49">
        <f t="shared" si="1"/>
        <v>35.324074074074069</v>
      </c>
      <c r="I31" s="1"/>
      <c r="J31" s="1"/>
      <c r="K31" s="61"/>
      <c r="L31" s="72">
        <f>L30*1000/7/24/60/60</f>
        <v>35.251322751322753</v>
      </c>
      <c r="M31" s="72" t="s">
        <v>13</v>
      </c>
      <c r="N31" s="66"/>
      <c r="O31" s="48">
        <v>30</v>
      </c>
      <c r="P31" s="48">
        <f t="shared" si="2"/>
        <v>2592</v>
      </c>
      <c r="Q31" s="48">
        <f t="shared" si="3"/>
        <v>3052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6">
        <v>22</v>
      </c>
      <c r="D32" s="47">
        <v>45983</v>
      </c>
      <c r="E32" s="60">
        <v>0.33333333333333331</v>
      </c>
      <c r="F32" s="48">
        <f>'Día 22'!C16</f>
        <v>5080636</v>
      </c>
      <c r="G32" s="48">
        <f t="shared" si="0"/>
        <v>2998</v>
      </c>
      <c r="H32" s="49">
        <f t="shared" si="1"/>
        <v>34.699074074074069</v>
      </c>
      <c r="I32" s="1"/>
      <c r="J32" s="1"/>
      <c r="K32" s="62"/>
      <c r="L32" s="70"/>
      <c r="M32" s="71"/>
      <c r="N32" s="66"/>
      <c r="O32" s="48">
        <v>30</v>
      </c>
      <c r="P32" s="48">
        <f t="shared" si="2"/>
        <v>2592</v>
      </c>
      <c r="Q32" s="48">
        <f t="shared" si="3"/>
        <v>2998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6">
        <v>23</v>
      </c>
      <c r="D33" s="47">
        <v>45984</v>
      </c>
      <c r="E33" s="60">
        <v>0.33333333333333331</v>
      </c>
      <c r="F33" s="48">
        <f>'Día 23'!C16</f>
        <v>5083578</v>
      </c>
      <c r="G33" s="48">
        <f t="shared" si="0"/>
        <v>2942</v>
      </c>
      <c r="H33" s="49">
        <f t="shared" si="1"/>
        <v>34.050925925925924</v>
      </c>
      <c r="I33" s="1"/>
      <c r="J33" s="1"/>
      <c r="K33" s="1"/>
      <c r="L33" s="64"/>
      <c r="M33" s="65"/>
      <c r="N33" s="66"/>
      <c r="O33" s="48">
        <v>30</v>
      </c>
      <c r="P33" s="48">
        <f t="shared" si="2"/>
        <v>2592</v>
      </c>
      <c r="Q33" s="48">
        <f t="shared" si="3"/>
        <v>2942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6">
        <v>24</v>
      </c>
      <c r="D34" s="47">
        <v>45985</v>
      </c>
      <c r="E34" s="60">
        <v>0.33333333333333331</v>
      </c>
      <c r="F34" s="48">
        <f>'Día 24'!C16</f>
        <v>5086545</v>
      </c>
      <c r="G34" s="48">
        <f t="shared" si="0"/>
        <v>2967</v>
      </c>
      <c r="H34" s="49">
        <f t="shared" si="1"/>
        <v>34.340277777777779</v>
      </c>
      <c r="I34" s="1"/>
      <c r="J34" s="1"/>
      <c r="K34" s="1"/>
      <c r="L34" s="64"/>
      <c r="M34" s="65"/>
      <c r="N34" s="66"/>
      <c r="O34" s="48">
        <v>30</v>
      </c>
      <c r="P34" s="48">
        <f t="shared" si="2"/>
        <v>2592</v>
      </c>
      <c r="Q34" s="48">
        <f t="shared" si="3"/>
        <v>2967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6">
        <v>25</v>
      </c>
      <c r="D35" s="47">
        <v>45986</v>
      </c>
      <c r="E35" s="60">
        <v>0.33333333333333331</v>
      </c>
      <c r="F35" s="48">
        <f>'Día 25'!C16</f>
        <v>5089495</v>
      </c>
      <c r="G35" s="48">
        <f t="shared" si="0"/>
        <v>2950</v>
      </c>
      <c r="H35" s="49">
        <f t="shared" si="1"/>
        <v>34.143518518518519</v>
      </c>
      <c r="I35" s="1"/>
      <c r="J35" s="1"/>
      <c r="K35" s="119" t="s">
        <v>68</v>
      </c>
      <c r="L35" s="120"/>
      <c r="M35" s="121"/>
      <c r="N35" s="66"/>
      <c r="O35" s="48">
        <v>30</v>
      </c>
      <c r="P35" s="48">
        <f t="shared" si="2"/>
        <v>2592</v>
      </c>
      <c r="Q35" s="48">
        <f t="shared" si="3"/>
        <v>2950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6">
        <v>26</v>
      </c>
      <c r="D36" s="47">
        <v>45987</v>
      </c>
      <c r="E36" s="60">
        <v>0.33333333333333331</v>
      </c>
      <c r="F36" s="48">
        <f>'Día 26'!C16</f>
        <v>5092496</v>
      </c>
      <c r="G36" s="48">
        <f t="shared" si="0"/>
        <v>3001</v>
      </c>
      <c r="H36" s="49">
        <f t="shared" si="1"/>
        <v>34.733796296296298</v>
      </c>
      <c r="I36" s="1"/>
      <c r="K36" s="61"/>
      <c r="L36" s="67">
        <f>SUM(G34:G40)</f>
        <v>20837</v>
      </c>
      <c r="M36" s="69" t="s">
        <v>12</v>
      </c>
      <c r="N36" s="66"/>
      <c r="O36" s="48">
        <v>30</v>
      </c>
      <c r="P36" s="48">
        <f t="shared" si="2"/>
        <v>2592</v>
      </c>
      <c r="Q36" s="48">
        <f t="shared" si="3"/>
        <v>3001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6">
        <v>27</v>
      </c>
      <c r="D37" s="47">
        <v>45988</v>
      </c>
      <c r="E37" s="60">
        <v>0.33333333333333331</v>
      </c>
      <c r="F37" s="48">
        <f>'Día 27'!C16</f>
        <v>5095490</v>
      </c>
      <c r="G37" s="48">
        <f t="shared" si="0"/>
        <v>2994</v>
      </c>
      <c r="H37" s="49">
        <f t="shared" si="1"/>
        <v>34.652777777777779</v>
      </c>
      <c r="I37" s="1"/>
      <c r="J37" s="1"/>
      <c r="K37" s="61"/>
      <c r="L37" s="72">
        <f>L36*1000/7/24/60/60</f>
        <v>34.452711640211639</v>
      </c>
      <c r="M37" s="72" t="s">
        <v>13</v>
      </c>
      <c r="N37" s="66"/>
      <c r="O37" s="48">
        <v>30</v>
      </c>
      <c r="P37" s="48">
        <f t="shared" si="2"/>
        <v>2592</v>
      </c>
      <c r="Q37" s="48">
        <f t="shared" si="3"/>
        <v>2994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6">
        <v>28</v>
      </c>
      <c r="D38" s="47">
        <v>45989</v>
      </c>
      <c r="E38" s="60">
        <v>0.33333333333333331</v>
      </c>
      <c r="F38" s="48">
        <f>'Día 28'!C16</f>
        <v>5098478</v>
      </c>
      <c r="G38" s="48">
        <f t="shared" si="0"/>
        <v>2988</v>
      </c>
      <c r="H38" s="49">
        <f t="shared" si="1"/>
        <v>34.583333333333336</v>
      </c>
      <c r="I38" s="1"/>
      <c r="J38" s="1"/>
      <c r="K38" s="62"/>
      <c r="L38" s="70"/>
      <c r="M38" s="71"/>
      <c r="N38" s="66"/>
      <c r="O38" s="48">
        <v>30</v>
      </c>
      <c r="P38" s="48">
        <f t="shared" si="2"/>
        <v>2592</v>
      </c>
      <c r="Q38" s="48">
        <f t="shared" si="3"/>
        <v>2988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6">
        <v>29</v>
      </c>
      <c r="D39" s="47">
        <v>45990</v>
      </c>
      <c r="E39" s="60">
        <v>0.33333333333333331</v>
      </c>
      <c r="F39" s="48">
        <f>'Día 29'!C16</f>
        <v>5101442</v>
      </c>
      <c r="G39" s="48">
        <f t="shared" si="0"/>
        <v>2964</v>
      </c>
      <c r="H39" s="49">
        <f t="shared" si="1"/>
        <v>34.305555555555557</v>
      </c>
      <c r="I39" s="1"/>
      <c r="J39" s="1"/>
      <c r="K39" s="1"/>
      <c r="L39" s="64"/>
      <c r="M39" s="65"/>
      <c r="N39" s="66"/>
      <c r="O39" s="48">
        <v>30</v>
      </c>
      <c r="P39" s="48">
        <f t="shared" si="2"/>
        <v>2592</v>
      </c>
      <c r="Q39" s="48">
        <f t="shared" si="3"/>
        <v>2964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6">
        <v>30</v>
      </c>
      <c r="D40" s="47">
        <v>45991</v>
      </c>
      <c r="E40" s="60">
        <v>0.33333333333333298</v>
      </c>
      <c r="F40" s="48">
        <f>'Día 30'!C16</f>
        <v>5104415</v>
      </c>
      <c r="G40" s="48">
        <f t="shared" si="0"/>
        <v>2973</v>
      </c>
      <c r="H40" s="49">
        <f t="shared" si="1"/>
        <v>34.409722222222221</v>
      </c>
      <c r="I40" s="1"/>
      <c r="J40" s="1"/>
      <c r="K40" s="1"/>
      <c r="L40" s="64"/>
      <c r="M40" s="65"/>
      <c r="N40" s="66"/>
      <c r="O40" s="48">
        <v>30</v>
      </c>
      <c r="P40" s="48">
        <f>O40*60*60*24/1000</f>
        <v>2592</v>
      </c>
      <c r="Q40" s="48">
        <f t="shared" si="3"/>
        <v>2973</v>
      </c>
      <c r="R40" s="1"/>
      <c r="S40" s="1"/>
      <c r="T40" s="1"/>
      <c r="U40" s="1"/>
      <c r="V40" s="1"/>
      <c r="W40" s="1"/>
    </row>
    <row r="41" spans="1:23" ht="15" customHeight="1" x14ac:dyDescent="0.35">
      <c r="A41" s="1"/>
      <c r="B41" s="1"/>
      <c r="G41" s="108">
        <f>(AVERAGE(G11:G40)-2592)/2592</f>
        <v>0.14908693415637864</v>
      </c>
      <c r="H41" s="108">
        <f>(AVERAGE(H11:H40)-30)/30</f>
        <v>0.14908693415637847</v>
      </c>
      <c r="I41" s="1"/>
      <c r="J41" s="1"/>
      <c r="K41" s="1"/>
      <c r="L41" s="1"/>
      <c r="M41" s="1"/>
      <c r="O41" s="1"/>
      <c r="P41" s="1"/>
      <c r="Q41" s="1"/>
      <c r="S41" s="1"/>
      <c r="T41" s="1"/>
      <c r="U41" s="1"/>
      <c r="V41" s="1"/>
      <c r="W41" s="1"/>
    </row>
    <row r="42" spans="1:23" ht="12.65" customHeight="1" thickBot="1" x14ac:dyDescent="0.4">
      <c r="A42" s="1"/>
      <c r="B42" s="1"/>
      <c r="C42" s="50"/>
      <c r="D42" s="51"/>
      <c r="E42" s="51"/>
      <c r="F42" s="51"/>
      <c r="G42" s="51"/>
      <c r="H42" s="52"/>
      <c r="I42" s="1"/>
      <c r="J42" s="1"/>
      <c r="K42" s="1"/>
      <c r="L42" s="1"/>
      <c r="M42" s="59"/>
      <c r="N42" s="109" t="s">
        <v>15</v>
      </c>
      <c r="O42" s="76" t="s">
        <v>16</v>
      </c>
      <c r="P42" s="75">
        <f>SUM(P11:P40)</f>
        <v>77760</v>
      </c>
      <c r="Q42" s="91">
        <f>SUM(Q11:Q40)</f>
        <v>89353</v>
      </c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3"/>
      <c r="D43" s="57" t="s">
        <v>17</v>
      </c>
      <c r="E43" s="57"/>
      <c r="F43" s="57"/>
      <c r="G43" s="84">
        <f>(F40-F10)*1000/30/24/60/60</f>
        <v>34.472608024691354</v>
      </c>
      <c r="H43" s="58" t="s">
        <v>18</v>
      </c>
      <c r="I43" s="1"/>
      <c r="J43" s="1"/>
      <c r="K43" s="1"/>
      <c r="L43" s="1"/>
      <c r="M43" s="1"/>
      <c r="N43" s="110"/>
      <c r="O43" s="77" t="s">
        <v>19</v>
      </c>
      <c r="P43" s="90">
        <f>P42*1000/30/24/60/60</f>
        <v>30</v>
      </c>
      <c r="Q43" s="92">
        <f>Q42*1000/30/24/60/60</f>
        <v>34.472608024691354</v>
      </c>
      <c r="R43" s="59" t="s">
        <v>20</v>
      </c>
      <c r="S43" s="1"/>
      <c r="T43" s="1"/>
      <c r="U43" s="1"/>
      <c r="V43" s="1"/>
      <c r="W43" s="1"/>
    </row>
    <row r="44" spans="1:23" x14ac:dyDescent="0.35">
      <c r="A44" s="1"/>
      <c r="B44" s="1"/>
      <c r="C44" s="54"/>
      <c r="D44" s="55"/>
      <c r="E44" s="55"/>
      <c r="F44" s="55"/>
      <c r="G44" s="55"/>
      <c r="H44" s="5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3" t="s">
        <v>21</v>
      </c>
      <c r="O45" s="74" t="s">
        <v>12</v>
      </c>
      <c r="P45" s="74"/>
      <c r="Q45" s="83">
        <f>Q42-P42</f>
        <v>11593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59" t="s">
        <v>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85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</sheetData>
  <mergeCells count="12"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zoomScale="85" zoomScaleNormal="85" zoomScalePageLayoutView="70" workbookViewId="0">
      <selection activeCell="C22" sqref="C22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40</v>
      </c>
      <c r="C7" s="21" t="s">
        <v>39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8'!C26</f>
        <v>5039980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5041709</v>
      </c>
      <c r="D16" s="39">
        <f>+C16-C8</f>
        <v>1729</v>
      </c>
      <c r="E16" s="93">
        <f>+D16*1000/14/3600</f>
        <v>34.305555555555557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5042282</v>
      </c>
      <c r="D21" s="39">
        <f>+C21-C16</f>
        <v>573</v>
      </c>
      <c r="E21" s="93">
        <f>+D21*1000/5/3600</f>
        <v>31.833333333333332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5042887</v>
      </c>
      <c r="D26" s="39">
        <f>+C26-C21</f>
        <v>605</v>
      </c>
      <c r="E26" s="93">
        <f>+D26*1000/5/3600</f>
        <v>33.611111111111114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41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9'!C26</f>
        <v>5042887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78">
        <v>0.33333333333333298</v>
      </c>
      <c r="C16" s="82">
        <v>5044596</v>
      </c>
      <c r="D16" s="39">
        <f>+C16-C8</f>
        <v>1709</v>
      </c>
      <c r="E16" s="93">
        <f>+D16*1000/14/3600</f>
        <v>33.908730158730158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5045215</v>
      </c>
      <c r="D21" s="39">
        <f>+C21-C16</f>
        <v>619</v>
      </c>
      <c r="E21" s="93">
        <f>+D21*1000/5/3600</f>
        <v>34.388888888888886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5045821</v>
      </c>
      <c r="D26" s="39">
        <f>+C26-C21</f>
        <v>606</v>
      </c>
      <c r="E26" s="93">
        <f>+D26*1000/5/3600</f>
        <v>33.666666666666664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5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42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10'!C26</f>
        <v>5045821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5047526</v>
      </c>
      <c r="D16" s="39">
        <f>+C16-C8</f>
        <v>1705</v>
      </c>
      <c r="E16" s="93">
        <f>+D16*1000/14/3600</f>
        <v>33.829365079365083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5048122</v>
      </c>
      <c r="D21" s="39">
        <f>+C21-C16</f>
        <v>596</v>
      </c>
      <c r="E21" s="93">
        <f>+D21*1000/5/3600</f>
        <v>33.111111111111114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5048733</v>
      </c>
      <c r="D26" s="39">
        <f>+C26-C21</f>
        <v>611</v>
      </c>
      <c r="E26" s="93">
        <f>+D26*1000/5/3600</f>
        <v>33.944444444444443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43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11'!C26</f>
        <v>5048733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/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5050478</v>
      </c>
      <c r="D16" s="39">
        <f>+C16-C8</f>
        <v>1745</v>
      </c>
      <c r="E16" s="93">
        <f>+D16*1000/14/3600</f>
        <v>34.623015873015873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5051108</v>
      </c>
      <c r="D21" s="39">
        <f>+C21-C16</f>
        <v>630</v>
      </c>
      <c r="E21" s="93">
        <f>+D21*1000/5/3600</f>
        <v>35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1310101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5051711</v>
      </c>
      <c r="D26" s="39">
        <f>+C26-C21</f>
        <v>603</v>
      </c>
      <c r="E26" s="93">
        <f>+D26*1000/5/3600</f>
        <v>33.5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44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12'!C26</f>
        <v>5051711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5053452</v>
      </c>
      <c r="D16" s="39">
        <f>+C16-C8</f>
        <v>1741</v>
      </c>
      <c r="E16" s="93">
        <f>+D16*1000/14/3600</f>
        <v>34.543650793650791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5054068</v>
      </c>
      <c r="D21" s="39">
        <f>+C21-C16</f>
        <v>616</v>
      </c>
      <c r="E21" s="93">
        <f>+D21*1000/5/3600</f>
        <v>34.222222222222221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5054673</v>
      </c>
      <c r="D26" s="39">
        <f>+C26-C21</f>
        <v>605</v>
      </c>
      <c r="E26" s="93">
        <f>+D26*1000/5/3600</f>
        <v>33.611111111111114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2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45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13'!C26</f>
        <v>5054673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5056385</v>
      </c>
      <c r="D16" s="39">
        <f>+C16-C8</f>
        <v>1712</v>
      </c>
      <c r="E16" s="93">
        <f>+D16*1000/14/3600</f>
        <v>33.968253968253968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5056991</v>
      </c>
      <c r="D21" s="39">
        <f>+C21-C16</f>
        <v>606</v>
      </c>
      <c r="E21" s="93">
        <f>+D21*1000/5/3600</f>
        <v>33.666666666666664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5057592</v>
      </c>
      <c r="D26" s="39">
        <f>+C26-C21</f>
        <v>601</v>
      </c>
      <c r="E26" s="93">
        <f>+D26*1000/5/3600</f>
        <v>33.388888888888886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2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46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14'!C26</f>
        <v>5057592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5059296</v>
      </c>
      <c r="D16" s="39">
        <f>+C16-C8</f>
        <v>1704</v>
      </c>
      <c r="E16" s="93">
        <f>+D16*1000/14/3600</f>
        <v>33.80952380952381</v>
      </c>
      <c r="F16" s="40" t="s">
        <v>14</v>
      </c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5059904</v>
      </c>
      <c r="D21" s="39">
        <f>+C21-C16</f>
        <v>608</v>
      </c>
      <c r="E21" s="93">
        <f>+D21*1000/5/3600</f>
        <v>33.777777777777779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5060517</v>
      </c>
      <c r="D26" s="39">
        <f>+C26-C21</f>
        <v>613</v>
      </c>
      <c r="E26" s="93">
        <f>+D26*1000/5/3600</f>
        <v>34.055555555555557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5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47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15'!C26</f>
        <v>5060517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5062258</v>
      </c>
      <c r="D16" s="39">
        <f>+C16-C8</f>
        <v>1741</v>
      </c>
      <c r="E16" s="93">
        <f>+D16*1000/14/3600</f>
        <v>34.543650793650791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5062883</v>
      </c>
      <c r="D21" s="39">
        <f>+C21-C16</f>
        <v>625</v>
      </c>
      <c r="E21" s="93">
        <f>+D21*1000/5/3600</f>
        <v>34.722222222222221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0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5063525</v>
      </c>
      <c r="D26" s="39">
        <f>+C26-C21</f>
        <v>642</v>
      </c>
      <c r="E26" s="93">
        <f>+D26*1000/5/3600</f>
        <v>35.666666666666664</v>
      </c>
      <c r="F26" s="40" t="s">
        <v>14</v>
      </c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zoomScale="85" zoomScaleNormal="85" zoomScalePageLayoutView="70" workbookViewId="0">
      <selection activeCell="D22" sqref="D22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48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16'!C26</f>
        <v>5063525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5065326</v>
      </c>
      <c r="D16" s="39">
        <f>+C16-C8</f>
        <v>1801</v>
      </c>
      <c r="E16" s="93">
        <f>+D16*1000/14/3600</f>
        <v>35.734126984126988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5065953</v>
      </c>
      <c r="D21" s="39">
        <f>+C21-C16</f>
        <v>627</v>
      </c>
      <c r="E21" s="93">
        <f>+D21*1000/5/3600</f>
        <v>34.833333333333336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5066587</v>
      </c>
      <c r="D26" s="39">
        <f>+C26-C21</f>
        <v>634</v>
      </c>
      <c r="E26" s="93">
        <f>+D26*1000/5/3600</f>
        <v>35.222222222222221</v>
      </c>
      <c r="F26" s="44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3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49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17'!C26</f>
        <v>5066587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5068415</v>
      </c>
      <c r="D16" s="39">
        <f>+C16-C8</f>
        <v>1828</v>
      </c>
      <c r="E16" s="93">
        <f>+D16*1000/14/3600</f>
        <v>36.269841269841265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5069042</v>
      </c>
      <c r="D21" s="39">
        <f>+C21-C16</f>
        <v>627</v>
      </c>
      <c r="E21" s="93">
        <f>+D21*1000/5/3600</f>
        <v>34.833333333333336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5069684</v>
      </c>
      <c r="D26" s="39">
        <f>+C26-C21</f>
        <v>642</v>
      </c>
      <c r="E26" s="93">
        <f>+D26*1000/5/3600</f>
        <v>35.666666666666664</v>
      </c>
      <c r="F26" s="40" t="s">
        <v>14</v>
      </c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0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/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102" t="s">
        <v>32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101" t="s">
        <v>29</v>
      </c>
      <c r="C8" s="37">
        <v>5016299</v>
      </c>
      <c r="D8" s="27"/>
      <c r="E8" s="27"/>
      <c r="F8" s="8"/>
      <c r="G8" s="124"/>
      <c r="H8" s="125"/>
      <c r="I8" s="28"/>
      <c r="J8" s="28" t="s">
        <v>14</v>
      </c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41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41">
        <f>+D10*1000/3600</f>
        <v>0</v>
      </c>
      <c r="F10" s="10" t="s">
        <v>14</v>
      </c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41">
        <f t="shared" ref="E11:E25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41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41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41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41">
        <f t="shared" si="1"/>
        <v>0</v>
      </c>
      <c r="F15" s="10"/>
      <c r="G15" s="130" t="s">
        <v>14</v>
      </c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5018041</v>
      </c>
      <c r="D16" s="39">
        <f>+C16-C8</f>
        <v>1742</v>
      </c>
      <c r="E16" s="93">
        <f>+D16*1000/14/3600</f>
        <v>34.563492063492063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41">
        <v>0</v>
      </c>
      <c r="F17" s="10" t="s">
        <v>14</v>
      </c>
      <c r="G17" s="130" t="s">
        <v>14</v>
      </c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41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41">
        <f t="shared" si="1"/>
        <v>0</v>
      </c>
      <c r="F19" s="10" t="s">
        <v>14</v>
      </c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41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5018665</v>
      </c>
      <c r="D21" s="39">
        <f>+C21-C16</f>
        <v>624</v>
      </c>
      <c r="E21" s="93">
        <f>+D21*1000/5/3600</f>
        <v>34.666666666666664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41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41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41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41">
        <f t="shared" si="1"/>
        <v>0</v>
      </c>
      <c r="F25" s="11"/>
      <c r="G25" s="130" t="s">
        <v>14</v>
      </c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5019293</v>
      </c>
      <c r="D26" s="39">
        <f>+C26-C21</f>
        <v>628</v>
      </c>
      <c r="E26" s="93">
        <f>+D26*1000/5/3600</f>
        <v>34.888888888888886</v>
      </c>
      <c r="F26" s="40" t="s">
        <v>14</v>
      </c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>+D28*1000/3600</f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>+D29*1000/3600</f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>+D30*1000/3600</f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>+D31*1000/3600</f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>+D32*1000/3600</f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50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4">
        <f>+'Día 18'!C26</f>
        <v>5069684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5071491</v>
      </c>
      <c r="D16" s="39">
        <f>+C16-C8</f>
        <v>1807</v>
      </c>
      <c r="E16" s="93">
        <f>+D16*1000/14/3600</f>
        <v>35.853174603174601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f t="shared" si="1"/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105">
        <v>5072137</v>
      </c>
      <c r="D21" s="39">
        <f>+C21-C16</f>
        <v>646</v>
      </c>
      <c r="E21" s="93">
        <f>+D21*1000/5/3600</f>
        <v>35.888888888888886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5">
        <v>5072782</v>
      </c>
      <c r="D26" s="39">
        <f>+C26-C21</f>
        <v>645</v>
      </c>
      <c r="E26" s="93">
        <f>+D26*1000/5/3600</f>
        <v>35.833333333333336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0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51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19'!C26</f>
        <v>5072782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5074586</v>
      </c>
      <c r="D16" s="39">
        <f>+C16-C8</f>
        <v>1804</v>
      </c>
      <c r="E16" s="93">
        <f>+D16*1000/14/3600</f>
        <v>35.793650793650791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5075294</v>
      </c>
      <c r="D21" s="39">
        <f>+C21-C16</f>
        <v>708</v>
      </c>
      <c r="E21" s="93">
        <f>+D21*1000/5/3600</f>
        <v>39.333333333333336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5075857</v>
      </c>
      <c r="D26" s="39">
        <f>+C26-C21</f>
        <v>563</v>
      </c>
      <c r="E26" s="93">
        <f>+D26*1000/5/3600</f>
        <v>31.277777777777779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52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20'!C26</f>
        <v>5075857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5077638</v>
      </c>
      <c r="D16" s="39">
        <f>+C16-C8</f>
        <v>1781</v>
      </c>
      <c r="E16" s="93">
        <f>+D16*1000/14/3600</f>
        <v>35.337301587301589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5078270</v>
      </c>
      <c r="D21" s="39">
        <f>+C21-C16</f>
        <v>632</v>
      </c>
      <c r="E21" s="93">
        <f>+D21*1000/5/3600</f>
        <v>35.111111111111114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5078896</v>
      </c>
      <c r="D26" s="39">
        <f>+C26-C21</f>
        <v>626</v>
      </c>
      <c r="E26" s="93">
        <f>+D26*1000/5/3600</f>
        <v>34.777777777777779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53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21'!C26</f>
        <v>5078896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5080636</v>
      </c>
      <c r="D16" s="39">
        <f>+C16-C8</f>
        <v>1740</v>
      </c>
      <c r="E16" s="93">
        <f>+D16*1000/14/3600</f>
        <v>34.523809523809526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5081250</v>
      </c>
      <c r="D21" s="39">
        <f>+C21-C16</f>
        <v>614</v>
      </c>
      <c r="E21" s="93">
        <f>+D21*1000/5/3600</f>
        <v>34.111111111111114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0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5081870</v>
      </c>
      <c r="D26" s="39">
        <f>+C26-C21</f>
        <v>620</v>
      </c>
      <c r="E26" s="93">
        <f>+D26*1000/5/3600</f>
        <v>34.444444444444443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E9" sqref="E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54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22'!C26</f>
        <v>5081870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5083578</v>
      </c>
      <c r="D16" s="39">
        <f>+C16-C8</f>
        <v>1708</v>
      </c>
      <c r="E16" s="93">
        <f>+D16*1000/14/3600</f>
        <v>33.888888888888886</v>
      </c>
      <c r="F16" s="44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5084189</v>
      </c>
      <c r="D21" s="39">
        <f>+C21-C16</f>
        <v>611</v>
      </c>
      <c r="E21" s="93">
        <f>+D21*1000/5/3600</f>
        <v>33.944444444444443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5084816</v>
      </c>
      <c r="D26" s="39">
        <f>+C26-C21</f>
        <v>627</v>
      </c>
      <c r="E26" s="93">
        <f>+D26*1000/5/3600</f>
        <v>34.833333333333336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55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23'!C26</f>
        <v>5084816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5086545</v>
      </c>
      <c r="D16" s="39">
        <f>+C16-C8</f>
        <v>1729</v>
      </c>
      <c r="E16" s="93">
        <f>+D16*1000/14/3600</f>
        <v>34.305555555555557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5087137</v>
      </c>
      <c r="D21" s="39">
        <f>+C21-C16</f>
        <v>592</v>
      </c>
      <c r="E21" s="93">
        <f>+D21*1000/5/3600</f>
        <v>32.888888888888886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5087747</v>
      </c>
      <c r="D26" s="39">
        <f>+C26-C21</f>
        <v>610</v>
      </c>
      <c r="E26" s="93">
        <f>+D26*1000/5/3600</f>
        <v>33.888888888888886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f t="shared" si="1"/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3" zoomScale="85" zoomScaleNormal="85" zoomScalePageLayoutView="70" workbookViewId="0">
      <selection activeCell="E24" sqref="E24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56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4">
        <f>+'Día 24'!C26</f>
        <v>5087747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5089495</v>
      </c>
      <c r="D16" s="39">
        <f>+C16-C8</f>
        <v>1748</v>
      </c>
      <c r="E16" s="93">
        <f>+D16*1000/14/3600</f>
        <v>34.682539682539684</v>
      </c>
      <c r="F16" s="40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105">
        <v>5090112</v>
      </c>
      <c r="D21" s="39">
        <f>+C21-C16</f>
        <v>617</v>
      </c>
      <c r="E21" s="93">
        <f>+D21*1000/5/3600</f>
        <v>34.277777777777779</v>
      </c>
      <c r="F21" s="40"/>
      <c r="G21" s="143" t="s">
        <v>14</v>
      </c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0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5">
        <v>5090730</v>
      </c>
      <c r="D26" s="39">
        <f>+C26-C21</f>
        <v>618</v>
      </c>
      <c r="E26" s="93">
        <f>+D26*1000/5/3600</f>
        <v>34.333333333333336</v>
      </c>
      <c r="F26" s="40"/>
      <c r="G26" s="143" t="s">
        <v>14</v>
      </c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2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57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4">
        <f>'Día 25'!C26</f>
        <v>5090730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/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/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/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5092496</v>
      </c>
      <c r="D16" s="39">
        <f>+C16-C8</f>
        <v>1766</v>
      </c>
      <c r="E16" s="93">
        <f>+D16*1000/14/3600</f>
        <v>35.039682539682538</v>
      </c>
      <c r="F16" s="44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43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105">
        <v>5093109</v>
      </c>
      <c r="D21" s="39">
        <f>+C21-C16</f>
        <v>613</v>
      </c>
      <c r="E21" s="93">
        <f>+D21*1000/5/3600</f>
        <v>34.055555555555557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43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5">
        <v>5093744</v>
      </c>
      <c r="D26" s="39">
        <f>+C26-C21</f>
        <v>635</v>
      </c>
      <c r="E26" s="93">
        <f>+D26*1000/5/3600</f>
        <v>35.277777777777779</v>
      </c>
      <c r="F26" s="44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58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99">
        <f>+'Día 26'!C26</f>
        <v>5093744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/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/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5095490</v>
      </c>
      <c r="D16" s="39">
        <f>+C16-C8</f>
        <v>1746</v>
      </c>
      <c r="E16" s="93">
        <f>+D16*1000/14/3600</f>
        <v>34.642857142857139</v>
      </c>
      <c r="F16" s="44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95">
        <f t="shared" si="1"/>
        <v>0</v>
      </c>
      <c r="F17" s="97"/>
      <c r="G17" s="149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95">
        <f t="shared" si="1"/>
        <v>0</v>
      </c>
      <c r="F18" s="97"/>
      <c r="G18" s="149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95">
        <f t="shared" si="1"/>
        <v>0</v>
      </c>
      <c r="F19" s="97"/>
      <c r="G19" s="149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96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105">
        <v>5096115</v>
      </c>
      <c r="D21" s="39">
        <f>+C21-C16</f>
        <v>625</v>
      </c>
      <c r="E21" s="93">
        <f>+D21*1000/5/3600</f>
        <v>34.722222222222221</v>
      </c>
      <c r="F21" s="44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42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5">
        <v>5096742</v>
      </c>
      <c r="D26" s="39">
        <f>+C26-C21</f>
        <v>627</v>
      </c>
      <c r="E26" s="93">
        <f>+D26*1000/5/3600</f>
        <v>34.833333333333336</v>
      </c>
      <c r="F26" s="44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3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59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4">
        <f>+'Día 27'!C26</f>
        <v>5096742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5098478</v>
      </c>
      <c r="D16" s="39">
        <f>+C16-C8</f>
        <v>1736</v>
      </c>
      <c r="E16" s="93">
        <f>+D16*1000/14/3600</f>
        <v>34.444444444444443</v>
      </c>
      <c r="F16" s="44"/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5099090</v>
      </c>
      <c r="D21" s="39">
        <f>+C21-C16</f>
        <v>612</v>
      </c>
      <c r="E21" s="93">
        <f>+D21*1000/5/3600</f>
        <v>34</v>
      </c>
      <c r="F21" s="44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3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5099689</v>
      </c>
      <c r="D26" s="39">
        <f>+C26-C21</f>
        <v>599</v>
      </c>
      <c r="E26" s="93">
        <f>+D26*1000/5/3600</f>
        <v>33.277777777777779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3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103" t="s">
        <v>31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1'!C26</f>
        <v>5019293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 t="s">
        <v>14</v>
      </c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 t="s">
        <v>14</v>
      </c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5021046</v>
      </c>
      <c r="D16" s="39">
        <f>+C16-C8</f>
        <v>1753</v>
      </c>
      <c r="E16" s="93">
        <f>+D16*1000/14/3600</f>
        <v>34.781746031746032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86"/>
      <c r="G20" s="145"/>
      <c r="H20" s="146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5021669</v>
      </c>
      <c r="D21" s="39">
        <f>+C21-C16</f>
        <v>623</v>
      </c>
      <c r="E21" s="94">
        <f>+D21*1000/5/3600</f>
        <v>34.611111111111114</v>
      </c>
      <c r="F21" s="40"/>
      <c r="G21" s="147"/>
      <c r="H21" s="148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87"/>
      <c r="G22" s="124"/>
      <c r="H22" s="125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5022295</v>
      </c>
      <c r="D26" s="39">
        <f>+C26-C21</f>
        <v>626</v>
      </c>
      <c r="E26" s="93">
        <f>+D26*1000/5/3600</f>
        <v>34.777777777777779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C10" sqref="C10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60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4">
        <f>+'Día 28'!C26</f>
        <v>5099689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4">
        <v>5101442</v>
      </c>
      <c r="D16" s="39">
        <f>+C16-C8</f>
        <v>1753</v>
      </c>
      <c r="E16" s="98">
        <f>+D16*1000/14/3600</f>
        <v>34.781746031746032</v>
      </c>
      <c r="F16" s="44" t="s">
        <v>14</v>
      </c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105">
        <v>5102072</v>
      </c>
      <c r="D21" s="39">
        <f>+C21-C16</f>
        <v>630</v>
      </c>
      <c r="E21" s="98">
        <f>+D21*1000/5/3600</f>
        <v>35</v>
      </c>
      <c r="F21" s="44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3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5">
        <v>5102691</v>
      </c>
      <c r="D26" s="39">
        <f>+C26-C21</f>
        <v>619</v>
      </c>
      <c r="E26" s="98">
        <f>+D26*1000/5/3600</f>
        <v>34.388888888888886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5.906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61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100">
        <f>+'Día 29'!C26</f>
        <v>5102691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100">
        <v>5104415</v>
      </c>
      <c r="D16" s="39">
        <f>+C16-C8</f>
        <v>1724</v>
      </c>
      <c r="E16" s="93">
        <f>+D16*1000/14/3600</f>
        <v>34.206349206349209</v>
      </c>
      <c r="F16" s="44" t="s">
        <v>14</v>
      </c>
      <c r="G16" s="143" t="s">
        <v>14</v>
      </c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5105010</v>
      </c>
      <c r="D21" s="39">
        <f>+C21-C16</f>
        <v>595</v>
      </c>
      <c r="E21" s="93">
        <f>+D21*1000/5/3600</f>
        <v>33.055555555555557</v>
      </c>
      <c r="F21" s="44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43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100">
        <v>5105628</v>
      </c>
      <c r="D26" s="39">
        <f>+C26-C21</f>
        <v>618</v>
      </c>
      <c r="E26" s="93">
        <f>+D26*1000/5/3600</f>
        <v>34.333333333333336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D9" sqref="D9:E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33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2'!C26</f>
        <v>5022295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5024015</v>
      </c>
      <c r="D16" s="39">
        <f>+C16-C8</f>
        <v>1720</v>
      </c>
      <c r="E16" s="93">
        <f>+D16*1000/14/3600</f>
        <v>34.126984126984127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5024628</v>
      </c>
      <c r="D21" s="39">
        <f>+C21-C16</f>
        <v>613</v>
      </c>
      <c r="E21" s="93">
        <f>+D21*1000/5/3600</f>
        <v>34.055555555555557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5025227</v>
      </c>
      <c r="D26" s="39">
        <f>+C26-C21</f>
        <v>599</v>
      </c>
      <c r="E26" s="93">
        <f>+D26*1000/5/3600</f>
        <v>33.277777777777779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34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3'!C26</f>
        <v>5025227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 t="s">
        <v>14</v>
      </c>
      <c r="E9" s="30" t="s">
        <v>14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5026968</v>
      </c>
      <c r="D16" s="39">
        <f>+C16-C8</f>
        <v>1741</v>
      </c>
      <c r="E16" s="93">
        <f>+D16*1000/14/3600</f>
        <v>34.543650793650791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/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 t="s">
        <v>14</v>
      </c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5027584</v>
      </c>
      <c r="D21" s="39">
        <f>+C21-C16</f>
        <v>616</v>
      </c>
      <c r="E21" s="93">
        <f>+D21*1000/5/3600</f>
        <v>34.222222222222221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5028200</v>
      </c>
      <c r="D26" s="39">
        <f>+C26-C21</f>
        <v>616</v>
      </c>
      <c r="E26" s="93">
        <f>+D26*1000/5/3600</f>
        <v>34.222222222222221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zoomScale="85" zoomScaleNormal="85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35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4'!C26</f>
        <v>5028200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5029922</v>
      </c>
      <c r="D16" s="39">
        <f>+C16-C8</f>
        <v>1722</v>
      </c>
      <c r="E16" s="93">
        <f>+D16*1000/14/3600</f>
        <v>34.166666666666664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5030545</v>
      </c>
      <c r="D21" s="39">
        <f>+C21-C16</f>
        <v>623</v>
      </c>
      <c r="E21" s="93">
        <f>+D21*1000/5/3600</f>
        <v>34.611111111111114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9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5031138</v>
      </c>
      <c r="D26" s="39">
        <f>+C26-C21</f>
        <v>593</v>
      </c>
      <c r="E26" s="93">
        <f>+D26*1000/5/3600</f>
        <v>32.944444444444443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zoomScale="85" zoomScaleNormal="85" zoomScalePageLayoutView="70" workbookViewId="0">
      <selection activeCell="D9" sqref="D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36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5'!C26</f>
        <v>5031138</v>
      </c>
      <c r="D8" s="27" t="s">
        <v>14</v>
      </c>
      <c r="E8" s="27"/>
      <c r="F8" s="8"/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5032895</v>
      </c>
      <c r="D16" s="39">
        <f>+C16-C8</f>
        <v>1757</v>
      </c>
      <c r="E16" s="93">
        <f>+D16*1000/14/3600</f>
        <v>34.861111111111114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f t="shared" si="1"/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88"/>
      <c r="H20" s="89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5033527</v>
      </c>
      <c r="D21" s="39">
        <f>+C21-C16</f>
        <v>632</v>
      </c>
      <c r="E21" s="93">
        <f>+D21*1000/5/3600</f>
        <v>35.111111111111114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5034127</v>
      </c>
      <c r="D26" s="39">
        <f>+C26-C21</f>
        <v>600</v>
      </c>
      <c r="E26" s="93">
        <f>+D26*1000/5/3600</f>
        <v>33.333333333333336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37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6'!C26</f>
        <v>5034127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5035861</v>
      </c>
      <c r="D16" s="39">
        <f>+C16-C8</f>
        <v>1734</v>
      </c>
      <c r="E16" s="93">
        <f>+D16*1000/14/3600</f>
        <v>34.404761904761905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5036463</v>
      </c>
      <c r="D21" s="39">
        <f>+C21-C16</f>
        <v>602</v>
      </c>
      <c r="E21" s="93">
        <f>+D21*1000/5/3600</f>
        <v>33.444444444444443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9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5037072</v>
      </c>
      <c r="D26" s="39">
        <f>+C26-C21</f>
        <v>609</v>
      </c>
      <c r="E26" s="93">
        <f>+D26*1000/5/3600</f>
        <v>33.833333333333336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f t="shared" si="1"/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zoomScale="85" zoomScaleNormal="85" zoomScalePageLayoutView="70" workbookViewId="0">
      <selection activeCell="F9" sqref="F9"/>
    </sheetView>
  </sheetViews>
  <sheetFormatPr baseColWidth="10" defaultColWidth="11.453125" defaultRowHeight="14.5" x14ac:dyDescent="0.35"/>
  <cols>
    <col min="1" max="1" width="1.36328125" customWidth="1"/>
    <col min="2" max="2" width="24.6328125" bestFit="1" customWidth="1"/>
    <col min="3" max="5" width="18.6328125" customWidth="1"/>
    <col min="6" max="6" width="93.54296875" customWidth="1"/>
    <col min="7" max="7" width="10.6328125" customWidth="1"/>
    <col min="8" max="8" width="14.453125" customWidth="1"/>
    <col min="9" max="9" width="10.6328125" customWidth="1"/>
    <col min="10" max="10" width="2.6328125" customWidth="1"/>
    <col min="11" max="11" width="10.6328125" customWidth="1"/>
    <col min="12" max="12" width="14.54296875" customWidth="1"/>
    <col min="13" max="13" width="10.6328125" customWidth="1"/>
    <col min="14" max="14" width="18" customWidth="1"/>
    <col min="15" max="15" width="68.63281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26"/>
      <c r="C2" s="127"/>
      <c r="D2" s="134" t="s">
        <v>23</v>
      </c>
      <c r="E2" s="135"/>
      <c r="F2" s="135"/>
      <c r="G2" s="135"/>
      <c r="H2" s="136"/>
      <c r="I2" s="13"/>
      <c r="J2" s="14"/>
      <c r="K2" s="14"/>
      <c r="L2" s="14"/>
      <c r="M2" s="14"/>
      <c r="N2" s="14"/>
      <c r="O2" s="14"/>
      <c r="P2" s="1"/>
    </row>
    <row r="3" spans="2:18" ht="18.75" customHeight="1" thickBot="1" x14ac:dyDescent="0.4">
      <c r="B3" s="128"/>
      <c r="C3" s="129"/>
      <c r="D3" s="137"/>
      <c r="E3" s="138"/>
      <c r="F3" s="138"/>
      <c r="G3" s="138"/>
      <c r="H3" s="139"/>
      <c r="I3" s="13"/>
      <c r="J3" s="14"/>
      <c r="K3" s="14"/>
      <c r="L3" s="14"/>
      <c r="M3" s="14"/>
      <c r="N3" s="14"/>
      <c r="O3" s="14"/>
      <c r="P3" s="1"/>
    </row>
    <row r="4" spans="2:18" ht="6.75" customHeight="1" thickBo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"/>
    </row>
    <row r="5" spans="2:18" ht="22.5" customHeight="1" thickBot="1" x14ac:dyDescent="0.4">
      <c r="B5" s="16" t="s">
        <v>4</v>
      </c>
      <c r="C5" s="17" t="s">
        <v>5</v>
      </c>
      <c r="D5" s="140" t="s">
        <v>24</v>
      </c>
      <c r="E5" s="141"/>
      <c r="F5" s="141"/>
      <c r="G5" s="141"/>
      <c r="H5" s="142"/>
      <c r="I5" s="18"/>
      <c r="J5" s="18"/>
      <c r="K5" s="18"/>
      <c r="L5" s="18"/>
      <c r="M5" s="18"/>
      <c r="N5" s="15"/>
      <c r="O5" s="15"/>
      <c r="P5" s="1"/>
    </row>
    <row r="6" spans="2:18" ht="6" customHeight="1" thickBot="1" x14ac:dyDescent="0.4">
      <c r="B6" s="15"/>
      <c r="C6" s="19"/>
      <c r="D6" s="18"/>
      <c r="E6" s="18"/>
      <c r="F6" s="18"/>
      <c r="G6" s="18"/>
      <c r="H6" s="18"/>
      <c r="I6" s="18"/>
      <c r="J6" s="18"/>
      <c r="K6" s="18"/>
      <c r="L6" s="18"/>
      <c r="M6" s="18"/>
      <c r="N6" s="15"/>
      <c r="O6" s="15"/>
      <c r="P6" s="1"/>
    </row>
    <row r="7" spans="2:18" ht="15" customHeight="1" thickBot="1" x14ac:dyDescent="0.4">
      <c r="B7" s="20" t="s">
        <v>38</v>
      </c>
      <c r="C7" s="21" t="s">
        <v>25</v>
      </c>
      <c r="D7" s="22" t="s">
        <v>26</v>
      </c>
      <c r="E7" s="23" t="s">
        <v>13</v>
      </c>
      <c r="F7" s="24" t="s">
        <v>27</v>
      </c>
      <c r="G7" s="122" t="s">
        <v>28</v>
      </c>
      <c r="H7" s="123"/>
      <c r="I7" s="25"/>
      <c r="J7" s="25"/>
      <c r="K7" s="4"/>
      <c r="L7" s="25"/>
      <c r="M7" s="25"/>
      <c r="N7" s="25"/>
      <c r="O7" s="25"/>
      <c r="P7" s="2"/>
    </row>
    <row r="8" spans="2:18" ht="15" customHeight="1" x14ac:dyDescent="0.35">
      <c r="B8" s="26" t="s">
        <v>29</v>
      </c>
      <c r="C8" s="82">
        <f>+'Día 7'!C26</f>
        <v>5037072</v>
      </c>
      <c r="D8" s="27" t="s">
        <v>14</v>
      </c>
      <c r="E8" s="27"/>
      <c r="F8" s="8" t="s">
        <v>14</v>
      </c>
      <c r="G8" s="124"/>
      <c r="H8" s="125"/>
      <c r="I8" s="28"/>
      <c r="J8" s="28"/>
      <c r="K8" s="4"/>
      <c r="L8" s="4"/>
      <c r="M8" s="4"/>
      <c r="N8" s="7"/>
      <c r="O8" s="7"/>
    </row>
    <row r="9" spans="2:18" ht="18.899999999999999" customHeight="1" x14ac:dyDescent="0.35">
      <c r="B9" s="29">
        <v>4.1666666666666664E-2</v>
      </c>
      <c r="C9" s="5">
        <v>0</v>
      </c>
      <c r="D9" s="30">
        <v>0</v>
      </c>
      <c r="E9" s="30">
        <v>0</v>
      </c>
      <c r="F9" s="9" t="s">
        <v>14</v>
      </c>
      <c r="G9" s="130"/>
      <c r="H9" s="131"/>
      <c r="I9" s="4"/>
      <c r="J9" s="28"/>
      <c r="K9" s="4"/>
      <c r="L9" s="4"/>
      <c r="M9" s="4"/>
      <c r="N9" s="4"/>
      <c r="O9" s="31"/>
      <c r="P9" s="3" t="s">
        <v>14</v>
      </c>
    </row>
    <row r="10" spans="2:18" ht="18.899999999999999" customHeight="1" x14ac:dyDescent="0.35">
      <c r="B10" s="29">
        <v>8.3333333333333329E-2</v>
      </c>
      <c r="C10" s="5">
        <v>0</v>
      </c>
      <c r="D10" s="30">
        <f>+C10-C9</f>
        <v>0</v>
      </c>
      <c r="E10" s="30">
        <f>+D10*0.277777777777778</f>
        <v>0</v>
      </c>
      <c r="F10" s="10"/>
      <c r="G10" s="130"/>
      <c r="H10" s="131"/>
      <c r="I10" s="4"/>
      <c r="J10" s="28"/>
      <c r="K10" s="4"/>
      <c r="L10" s="4"/>
      <c r="M10" s="4"/>
      <c r="N10" s="4"/>
      <c r="O10" s="32"/>
    </row>
    <row r="11" spans="2:18" ht="18.899999999999999" customHeight="1" x14ac:dyDescent="0.35">
      <c r="B11" s="29">
        <v>0.125</v>
      </c>
      <c r="C11" s="5">
        <v>0</v>
      </c>
      <c r="D11" s="30">
        <f t="shared" ref="D11:D32" si="0">+C11-C10</f>
        <v>0</v>
      </c>
      <c r="E11" s="30">
        <f t="shared" ref="E11:E32" si="1">+D11*1000/3600</f>
        <v>0</v>
      </c>
      <c r="F11" s="10"/>
      <c r="G11" s="130"/>
      <c r="H11" s="131"/>
      <c r="I11" s="4"/>
      <c r="J11" s="28"/>
      <c r="K11" s="4"/>
      <c r="L11" s="4"/>
      <c r="M11" s="4"/>
      <c r="N11" s="4"/>
      <c r="O11" s="32"/>
      <c r="R11" t="s">
        <v>14</v>
      </c>
    </row>
    <row r="12" spans="2:18" ht="18.899999999999999" customHeight="1" x14ac:dyDescent="0.35">
      <c r="B12" s="29">
        <v>0.16666666666666666</v>
      </c>
      <c r="C12" s="5">
        <v>0</v>
      </c>
      <c r="D12" s="30">
        <f t="shared" si="0"/>
        <v>0</v>
      </c>
      <c r="E12" s="30">
        <f t="shared" si="1"/>
        <v>0</v>
      </c>
      <c r="F12" s="10"/>
      <c r="G12" s="130"/>
      <c r="H12" s="131"/>
      <c r="I12" s="4"/>
      <c r="J12" s="28"/>
      <c r="K12" s="4"/>
      <c r="L12" s="4"/>
      <c r="M12" s="4"/>
      <c r="N12" s="4"/>
      <c r="O12" s="32"/>
    </row>
    <row r="13" spans="2:18" ht="18.899999999999999" customHeight="1" x14ac:dyDescent="0.35">
      <c r="B13" s="29">
        <v>0.20833333333333334</v>
      </c>
      <c r="C13" s="5">
        <v>0</v>
      </c>
      <c r="D13" s="30">
        <f t="shared" si="0"/>
        <v>0</v>
      </c>
      <c r="E13" s="30">
        <f t="shared" si="1"/>
        <v>0</v>
      </c>
      <c r="F13" s="10" t="s">
        <v>14</v>
      </c>
      <c r="G13" s="130"/>
      <c r="H13" s="131"/>
      <c r="I13" s="4"/>
      <c r="J13" s="28"/>
      <c r="K13" s="4"/>
      <c r="L13" s="4"/>
      <c r="M13" s="4"/>
      <c r="N13" s="4"/>
      <c r="O13" s="32"/>
    </row>
    <row r="14" spans="2:18" ht="18.899999999999999" customHeight="1" x14ac:dyDescent="0.35">
      <c r="B14" s="29">
        <v>0.25</v>
      </c>
      <c r="C14" s="5">
        <v>0</v>
      </c>
      <c r="D14" s="30">
        <f t="shared" si="0"/>
        <v>0</v>
      </c>
      <c r="E14" s="30">
        <f t="shared" si="1"/>
        <v>0</v>
      </c>
      <c r="F14" s="10" t="s">
        <v>14</v>
      </c>
      <c r="G14" s="130"/>
      <c r="H14" s="131"/>
      <c r="I14" s="4"/>
      <c r="J14" s="28"/>
      <c r="K14" s="4"/>
      <c r="L14" s="4"/>
      <c r="M14" s="4"/>
      <c r="N14" s="4"/>
      <c r="O14" s="32"/>
    </row>
    <row r="15" spans="2:18" ht="18.899999999999999" customHeight="1" x14ac:dyDescent="0.35">
      <c r="B15" s="29">
        <v>0.29166666666666669</v>
      </c>
      <c r="C15" s="5">
        <v>0</v>
      </c>
      <c r="D15" s="30">
        <f t="shared" si="0"/>
        <v>0</v>
      </c>
      <c r="E15" s="30">
        <f t="shared" si="1"/>
        <v>0</v>
      </c>
      <c r="F15" s="10"/>
      <c r="G15" s="130"/>
      <c r="H15" s="131"/>
      <c r="I15" s="4"/>
      <c r="J15" s="28"/>
      <c r="K15" s="4"/>
      <c r="L15" s="4"/>
      <c r="M15" s="4"/>
      <c r="N15" s="4"/>
      <c r="O15" s="32"/>
    </row>
    <row r="16" spans="2:18" ht="18.899999999999999" customHeight="1" x14ac:dyDescent="0.35">
      <c r="B16" s="38">
        <v>0.33333333333333331</v>
      </c>
      <c r="C16" s="82">
        <v>5038775</v>
      </c>
      <c r="D16" s="39">
        <f>+C16-C8</f>
        <v>1703</v>
      </c>
      <c r="E16" s="93">
        <f>+D16*1000/14/3600</f>
        <v>33.789682539682538</v>
      </c>
      <c r="F16" s="40"/>
      <c r="G16" s="143"/>
      <c r="H16" s="144"/>
      <c r="I16" s="4"/>
      <c r="J16" s="28"/>
      <c r="K16" s="4"/>
      <c r="L16" s="4"/>
      <c r="M16" s="4"/>
      <c r="N16" s="4"/>
      <c r="O16" s="32"/>
    </row>
    <row r="17" spans="2:15" ht="18.899999999999999" customHeight="1" x14ac:dyDescent="0.35">
      <c r="B17" s="29">
        <v>0.375</v>
      </c>
      <c r="C17" s="5">
        <v>0</v>
      </c>
      <c r="D17" s="30">
        <v>0</v>
      </c>
      <c r="E17" s="30">
        <v>0</v>
      </c>
      <c r="F17" s="10"/>
      <c r="G17" s="130"/>
      <c r="H17" s="131"/>
      <c r="I17" s="4"/>
      <c r="J17" s="28"/>
      <c r="K17" s="4"/>
      <c r="L17" s="4"/>
      <c r="M17" s="4"/>
      <c r="N17" s="4"/>
      <c r="O17" s="32"/>
    </row>
    <row r="18" spans="2:15" ht="18.899999999999999" customHeight="1" x14ac:dyDescent="0.35">
      <c r="B18" s="29">
        <v>0.41666666666666669</v>
      </c>
      <c r="C18" s="5">
        <v>0</v>
      </c>
      <c r="D18" s="30">
        <f t="shared" si="0"/>
        <v>0</v>
      </c>
      <c r="E18" s="30">
        <f t="shared" si="1"/>
        <v>0</v>
      </c>
      <c r="F18" s="10"/>
      <c r="G18" s="130"/>
      <c r="H18" s="131"/>
      <c r="I18" s="4"/>
      <c r="J18" s="28"/>
      <c r="K18" s="4"/>
      <c r="L18" s="4"/>
      <c r="M18" s="4"/>
      <c r="N18" s="4"/>
      <c r="O18" s="32"/>
    </row>
    <row r="19" spans="2:15" ht="18.899999999999999" customHeight="1" x14ac:dyDescent="0.35">
      <c r="B19" s="29">
        <v>0.45833333333333331</v>
      </c>
      <c r="C19" s="5">
        <v>0</v>
      </c>
      <c r="D19" s="30">
        <f t="shared" si="0"/>
        <v>0</v>
      </c>
      <c r="E19" s="30">
        <f t="shared" si="1"/>
        <v>0</v>
      </c>
      <c r="F19" s="10"/>
      <c r="G19" s="130"/>
      <c r="H19" s="131"/>
      <c r="I19" s="4"/>
      <c r="J19" s="28"/>
      <c r="K19" s="4"/>
      <c r="L19" s="4"/>
      <c r="M19" s="4"/>
      <c r="N19" s="4"/>
      <c r="O19" s="32"/>
    </row>
    <row r="20" spans="2:15" ht="18.899999999999999" customHeight="1" x14ac:dyDescent="0.35">
      <c r="B20" s="29">
        <v>0.5</v>
      </c>
      <c r="C20" s="5">
        <v>0</v>
      </c>
      <c r="D20" s="30">
        <f t="shared" si="0"/>
        <v>0</v>
      </c>
      <c r="E20" s="30">
        <f t="shared" si="1"/>
        <v>0</v>
      </c>
      <c r="F20" s="10"/>
      <c r="G20" s="130"/>
      <c r="H20" s="131"/>
      <c r="I20" s="4"/>
      <c r="J20" s="28"/>
      <c r="K20" s="4"/>
      <c r="L20" s="4"/>
      <c r="M20" s="4"/>
      <c r="N20" s="4"/>
      <c r="O20" s="32"/>
    </row>
    <row r="21" spans="2:15" ht="18.899999999999999" customHeight="1" x14ac:dyDescent="0.35">
      <c r="B21" s="38">
        <v>0.54166666666666663</v>
      </c>
      <c r="C21" s="82">
        <v>5039399</v>
      </c>
      <c r="D21" s="39">
        <f>+C21-C16</f>
        <v>624</v>
      </c>
      <c r="E21" s="93">
        <f>+D21*1000/5/3600</f>
        <v>34.666666666666664</v>
      </c>
      <c r="F21" s="40"/>
      <c r="G21" s="143"/>
      <c r="H21" s="144"/>
      <c r="I21" s="4"/>
      <c r="J21" s="28"/>
      <c r="K21" s="4"/>
      <c r="L21" s="4"/>
      <c r="M21" s="4"/>
      <c r="N21" s="4"/>
      <c r="O21" s="32"/>
    </row>
    <row r="22" spans="2:15" ht="18.899999999999999" customHeight="1" x14ac:dyDescent="0.35">
      <c r="B22" s="29">
        <v>0.58333333333333337</v>
      </c>
      <c r="C22" s="5">
        <v>0</v>
      </c>
      <c r="D22" s="30">
        <v>0</v>
      </c>
      <c r="E22" s="30">
        <v>0</v>
      </c>
      <c r="F22" s="11"/>
      <c r="G22" s="130"/>
      <c r="H22" s="131"/>
      <c r="I22" s="4"/>
      <c r="J22" s="28"/>
      <c r="K22" s="4"/>
      <c r="L22" s="4"/>
      <c r="M22" s="4"/>
      <c r="N22" s="4"/>
      <c r="O22" s="33"/>
    </row>
    <row r="23" spans="2:15" ht="18.899999999999999" customHeight="1" x14ac:dyDescent="0.35">
      <c r="B23" s="29">
        <v>0.625</v>
      </c>
      <c r="C23" s="5">
        <v>0</v>
      </c>
      <c r="D23" s="30">
        <f t="shared" si="0"/>
        <v>0</v>
      </c>
      <c r="E23" s="30">
        <f t="shared" si="1"/>
        <v>0</v>
      </c>
      <c r="F23" s="11"/>
      <c r="G23" s="130"/>
      <c r="H23" s="131"/>
      <c r="I23" s="4"/>
      <c r="J23" s="28"/>
      <c r="K23" s="4"/>
      <c r="L23" s="4"/>
      <c r="M23" s="4"/>
      <c r="N23" s="4"/>
      <c r="O23" s="33"/>
    </row>
    <row r="24" spans="2:15" ht="18.899999999999999" customHeight="1" x14ac:dyDescent="0.35">
      <c r="B24" s="29">
        <v>0.66666666666666663</v>
      </c>
      <c r="C24" s="5">
        <v>0</v>
      </c>
      <c r="D24" s="30">
        <f t="shared" si="0"/>
        <v>0</v>
      </c>
      <c r="E24" s="30">
        <f t="shared" si="1"/>
        <v>0</v>
      </c>
      <c r="F24" s="11"/>
      <c r="G24" s="130"/>
      <c r="H24" s="131"/>
      <c r="I24" s="4"/>
      <c r="J24" s="28"/>
      <c r="K24" s="4"/>
      <c r="L24" s="4"/>
      <c r="M24" s="4"/>
      <c r="N24" s="4"/>
      <c r="O24" s="33"/>
    </row>
    <row r="25" spans="2:15" ht="18.899999999999999" customHeight="1" x14ac:dyDescent="0.35">
      <c r="B25" s="29">
        <v>0.70833333333333337</v>
      </c>
      <c r="C25" s="5">
        <v>0</v>
      </c>
      <c r="D25" s="30">
        <f t="shared" si="0"/>
        <v>0</v>
      </c>
      <c r="E25" s="30">
        <f t="shared" si="1"/>
        <v>0</v>
      </c>
      <c r="F25" s="11"/>
      <c r="G25" s="130"/>
      <c r="H25" s="131"/>
      <c r="I25" s="4"/>
      <c r="J25" s="28"/>
      <c r="K25" s="4"/>
      <c r="L25" s="4"/>
      <c r="M25" s="4"/>
      <c r="N25" s="4"/>
      <c r="O25" s="33"/>
    </row>
    <row r="26" spans="2:15" ht="18.899999999999999" customHeight="1" x14ac:dyDescent="0.35">
      <c r="B26" s="38">
        <v>0.75</v>
      </c>
      <c r="C26" s="82">
        <v>5039980</v>
      </c>
      <c r="D26" s="39">
        <f>+C26-C21</f>
        <v>581</v>
      </c>
      <c r="E26" s="93">
        <f>+D26*1000/5/3600</f>
        <v>32.277777777777779</v>
      </c>
      <c r="F26" s="40"/>
      <c r="G26" s="143"/>
      <c r="H26" s="144"/>
      <c r="I26" s="4"/>
      <c r="J26" s="28"/>
      <c r="K26" s="4"/>
      <c r="L26" s="4"/>
      <c r="M26" s="4"/>
      <c r="N26" s="4"/>
      <c r="O26" s="32"/>
    </row>
    <row r="27" spans="2:15" ht="18.899999999999999" customHeight="1" x14ac:dyDescent="0.35">
      <c r="B27" s="29">
        <v>0.79166666666666663</v>
      </c>
      <c r="C27" s="5">
        <v>0</v>
      </c>
      <c r="D27" s="30">
        <v>0</v>
      </c>
      <c r="E27" s="30">
        <v>0</v>
      </c>
      <c r="F27" s="11"/>
      <c r="G27" s="130"/>
      <c r="H27" s="131"/>
      <c r="I27" s="4"/>
      <c r="J27" s="28"/>
      <c r="K27" s="4"/>
      <c r="L27" s="4"/>
      <c r="M27" s="4"/>
      <c r="N27" s="4"/>
      <c r="O27" s="33"/>
    </row>
    <row r="28" spans="2:15" ht="18.899999999999999" customHeight="1" x14ac:dyDescent="0.35">
      <c r="B28" s="29">
        <v>0.83333333333333337</v>
      </c>
      <c r="C28" s="5">
        <v>0</v>
      </c>
      <c r="D28" s="30">
        <f t="shared" si="0"/>
        <v>0</v>
      </c>
      <c r="E28" s="30">
        <f t="shared" si="1"/>
        <v>0</v>
      </c>
      <c r="F28" s="11"/>
      <c r="G28" s="130"/>
      <c r="H28" s="131"/>
      <c r="I28" s="4"/>
      <c r="J28" s="28"/>
      <c r="K28" s="4"/>
      <c r="L28" s="4"/>
      <c r="M28" s="4"/>
      <c r="N28" s="4"/>
      <c r="O28" s="33"/>
    </row>
    <row r="29" spans="2:15" ht="18.899999999999999" customHeight="1" x14ac:dyDescent="0.35">
      <c r="B29" s="29">
        <v>0.875</v>
      </c>
      <c r="C29" s="5">
        <v>0</v>
      </c>
      <c r="D29" s="30">
        <f t="shared" si="0"/>
        <v>0</v>
      </c>
      <c r="E29" s="30">
        <f t="shared" si="1"/>
        <v>0</v>
      </c>
      <c r="F29" s="11"/>
      <c r="G29" s="130"/>
      <c r="H29" s="131"/>
      <c r="I29" s="4"/>
      <c r="J29" s="28"/>
      <c r="K29" s="4"/>
      <c r="L29" s="4"/>
      <c r="M29" s="4"/>
      <c r="N29" s="4"/>
      <c r="O29" s="33"/>
    </row>
    <row r="30" spans="2:15" ht="18.899999999999999" customHeight="1" x14ac:dyDescent="0.35">
      <c r="B30" s="29">
        <v>0.91666666666666663</v>
      </c>
      <c r="C30" s="5">
        <v>0</v>
      </c>
      <c r="D30" s="30">
        <f t="shared" si="0"/>
        <v>0</v>
      </c>
      <c r="E30" s="30">
        <f t="shared" si="1"/>
        <v>0</v>
      </c>
      <c r="F30" s="11"/>
      <c r="G30" s="130"/>
      <c r="H30" s="131"/>
      <c r="I30" s="4"/>
      <c r="J30" s="28"/>
      <c r="K30" s="4"/>
      <c r="L30" s="4"/>
      <c r="M30" s="4"/>
      <c r="N30" s="4"/>
      <c r="O30" s="33"/>
    </row>
    <row r="31" spans="2:15" ht="18.899999999999999" customHeight="1" x14ac:dyDescent="0.35">
      <c r="B31" s="29">
        <v>0.95833333333333337</v>
      </c>
      <c r="C31" s="5">
        <v>0</v>
      </c>
      <c r="D31" s="30">
        <f t="shared" si="0"/>
        <v>0</v>
      </c>
      <c r="E31" s="30">
        <f t="shared" si="1"/>
        <v>0</v>
      </c>
      <c r="F31" s="11"/>
      <c r="G31" s="130"/>
      <c r="H31" s="131"/>
      <c r="I31" s="4"/>
      <c r="J31" s="28"/>
      <c r="K31" s="4"/>
      <c r="L31" s="4"/>
      <c r="M31" s="4"/>
      <c r="N31" s="4"/>
      <c r="O31" s="33"/>
    </row>
    <row r="32" spans="2:15" ht="18.899999999999999" customHeight="1" thickBot="1" x14ac:dyDescent="0.4">
      <c r="B32" s="34">
        <v>1</v>
      </c>
      <c r="C32" s="6">
        <v>0</v>
      </c>
      <c r="D32" s="35">
        <f t="shared" si="0"/>
        <v>0</v>
      </c>
      <c r="E32" s="35">
        <f t="shared" si="1"/>
        <v>0</v>
      </c>
      <c r="F32" s="12"/>
      <c r="G32" s="132"/>
      <c r="H32" s="133"/>
      <c r="I32" s="4"/>
      <c r="J32" s="28"/>
      <c r="K32" s="4"/>
      <c r="L32" s="4"/>
      <c r="M32" s="4"/>
      <c r="N32" s="4"/>
      <c r="O32" s="33"/>
    </row>
    <row r="33" spans="2:15" ht="18.899999999999999" customHeight="1" x14ac:dyDescent="0.35">
      <c r="B33" s="3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4"/>
      <c r="O33" s="33"/>
    </row>
    <row r="34" spans="2:15" ht="18.899999999999999" customHeight="1" x14ac:dyDescent="0.35">
      <c r="B34" s="3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4"/>
      <c r="O34" s="33"/>
    </row>
    <row r="35" spans="2:15" ht="18.899999999999999" customHeight="1" x14ac:dyDescent="0.35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4"/>
      <c r="O35" s="33"/>
    </row>
    <row r="36" spans="2:15" ht="18.899999999999999" customHeight="1" x14ac:dyDescent="0.35">
      <c r="B36" s="3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4"/>
      <c r="O36" s="33"/>
    </row>
    <row r="37" spans="2:15" ht="18.899999999999999" customHeight="1" x14ac:dyDescent="0.35">
      <c r="B37" s="36"/>
      <c r="C37" s="33"/>
      <c r="D37" s="33"/>
      <c r="E37" s="33"/>
      <c r="F37" s="33"/>
      <c r="G37" s="33"/>
      <c r="H37" s="33" t="s">
        <v>30</v>
      </c>
      <c r="I37" s="33"/>
      <c r="J37" s="33"/>
      <c r="K37" s="33"/>
      <c r="L37" s="33"/>
      <c r="M37" s="33"/>
      <c r="N37" s="4"/>
      <c r="O37" s="33"/>
    </row>
    <row r="38" spans="2:15" ht="18.899999999999999" customHeight="1" x14ac:dyDescent="0.35">
      <c r="B38" s="36"/>
      <c r="N38" s="4"/>
    </row>
    <row r="39" spans="2:15" ht="18.899999999999999" customHeight="1" x14ac:dyDescent="0.35">
      <c r="B39" s="36"/>
      <c r="N39" s="4"/>
    </row>
    <row r="40" spans="2:15" ht="18.899999999999999" customHeight="1" x14ac:dyDescent="0.35">
      <c r="B40" s="36"/>
      <c r="N40" s="4"/>
    </row>
    <row r="41" spans="2:15" ht="18.899999999999999" customHeight="1" x14ac:dyDescent="0.35">
      <c r="B41" s="36"/>
      <c r="N41" s="4"/>
    </row>
    <row r="42" spans="2:15" ht="18.899999999999999" customHeight="1" x14ac:dyDescent="0.35">
      <c r="B42" s="36"/>
      <c r="N42" s="4"/>
    </row>
    <row r="43" spans="2:15" ht="18.899999999999999" customHeight="1" x14ac:dyDescent="0.35">
      <c r="B43" s="36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2025-12-22T21:57:08Z</dcterms:modified>
  <cp:category/>
  <cp:contentStatus/>
</cp:coreProperties>
</file>