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01 H01\Caudal\62 May 2026\"/>
    </mc:Choice>
  </mc:AlternateContent>
  <bookViews>
    <workbookView xWindow="22930" yWindow="-110" windowWidth="23260" windowHeight="12460" tabRatio="855"/>
  </bookViews>
  <sheets>
    <sheet name="Resumen mensual" sheetId="40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  <sheet name="Día 29" sheetId="41" r:id="rId30"/>
    <sheet name="Día 30" sheetId="42" r:id="rId31"/>
    <sheet name="Día 31" sheetId="45" r:id="rId32"/>
  </sheets>
  <definedNames>
    <definedName name="_xlnm.Print_Area" localSheetId="1">'Día 1'!$B$1:$O$43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29">'Día 29'!$B$1:$O$43</definedName>
    <definedName name="_xlnm.Print_Area" localSheetId="3">'Día 3'!$B$1:$O$43</definedName>
    <definedName name="_xlnm.Print_Area" localSheetId="30">'Día 30'!$B$1:$O$43</definedName>
    <definedName name="_xlnm.Print_Area" localSheetId="31">'Día 31'!$B$1:$O$43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6" i="40" l="1"/>
  <c r="M43" i="40"/>
  <c r="L43" i="40"/>
  <c r="L12" i="40"/>
  <c r="M12" i="40"/>
  <c r="L13" i="40"/>
  <c r="M13" i="40"/>
  <c r="L14" i="40"/>
  <c r="M14" i="40"/>
  <c r="L15" i="40"/>
  <c r="M15" i="40"/>
  <c r="L16" i="40"/>
  <c r="M16" i="40"/>
  <c r="L17" i="40"/>
  <c r="M17" i="40"/>
  <c r="L18" i="40"/>
  <c r="M18" i="40"/>
  <c r="L19" i="40"/>
  <c r="M19" i="40"/>
  <c r="L20" i="40"/>
  <c r="M20" i="40"/>
  <c r="L21" i="40"/>
  <c r="M21" i="40"/>
  <c r="L22" i="40"/>
  <c r="M22" i="40"/>
  <c r="L23" i="40"/>
  <c r="M23" i="40"/>
  <c r="L24" i="40"/>
  <c r="M24" i="40"/>
  <c r="L25" i="40"/>
  <c r="M25" i="40"/>
  <c r="L26" i="40"/>
  <c r="M26" i="40"/>
  <c r="L27" i="40"/>
  <c r="M27" i="40"/>
  <c r="L28" i="40"/>
  <c r="M28" i="40"/>
  <c r="L29" i="40"/>
  <c r="M29" i="40"/>
  <c r="L30" i="40"/>
  <c r="M30" i="40"/>
  <c r="L31" i="40"/>
  <c r="M31" i="40"/>
  <c r="L32" i="40"/>
  <c r="M32" i="40"/>
  <c r="L33" i="40"/>
  <c r="M33" i="40"/>
  <c r="L34" i="40"/>
  <c r="M34" i="40"/>
  <c r="L35" i="40"/>
  <c r="M35" i="40"/>
  <c r="L36" i="40"/>
  <c r="M36" i="40"/>
  <c r="L37" i="40"/>
  <c r="M37" i="40"/>
  <c r="L38" i="40"/>
  <c r="M38" i="40"/>
  <c r="L39" i="40"/>
  <c r="M39" i="40"/>
  <c r="L40" i="40"/>
  <c r="M40" i="40"/>
  <c r="L41" i="40"/>
  <c r="M41" i="40"/>
  <c r="L11" i="40"/>
  <c r="M11" i="40"/>
  <c r="G44" i="40"/>
  <c r="H42" i="40"/>
  <c r="G42" i="40"/>
  <c r="G12" i="40"/>
  <c r="H12" i="40" s="1"/>
  <c r="G13" i="40"/>
  <c r="H13" i="40"/>
  <c r="G14" i="40"/>
  <c r="H14" i="40"/>
  <c r="G15" i="40"/>
  <c r="H15" i="40" s="1"/>
  <c r="G16" i="40"/>
  <c r="H16" i="40"/>
  <c r="G17" i="40"/>
  <c r="H17" i="40"/>
  <c r="G18" i="40"/>
  <c r="H18" i="40" s="1"/>
  <c r="G19" i="40"/>
  <c r="H19" i="40"/>
  <c r="G20" i="40"/>
  <c r="H20" i="40"/>
  <c r="G21" i="40"/>
  <c r="H21" i="40" s="1"/>
  <c r="G22" i="40"/>
  <c r="H22" i="40"/>
  <c r="G23" i="40"/>
  <c r="H23" i="40"/>
  <c r="G24" i="40"/>
  <c r="H24" i="40" s="1"/>
  <c r="G25" i="40"/>
  <c r="H25" i="40"/>
  <c r="G26" i="40"/>
  <c r="H26" i="40"/>
  <c r="G27" i="40"/>
  <c r="H27" i="40" s="1"/>
  <c r="G28" i="40"/>
  <c r="H28" i="40"/>
  <c r="G29" i="40"/>
  <c r="H29" i="40"/>
  <c r="G30" i="40"/>
  <c r="H30" i="40" s="1"/>
  <c r="G31" i="40"/>
  <c r="H31" i="40"/>
  <c r="G32" i="40"/>
  <c r="H32" i="40"/>
  <c r="G33" i="40"/>
  <c r="H33" i="40" s="1"/>
  <c r="G34" i="40"/>
  <c r="H34" i="40"/>
  <c r="G35" i="40"/>
  <c r="H35" i="40"/>
  <c r="G36" i="40"/>
  <c r="H36" i="40" s="1"/>
  <c r="G37" i="40"/>
  <c r="H37" i="40"/>
  <c r="G38" i="40"/>
  <c r="H38" i="40"/>
  <c r="G39" i="40"/>
  <c r="H39" i="40" s="1"/>
  <c r="G40" i="40"/>
  <c r="H40" i="40"/>
  <c r="G41" i="40"/>
  <c r="H41" i="40"/>
  <c r="H11" i="40"/>
  <c r="G11" i="40"/>
  <c r="L44" i="40" l="1"/>
  <c r="D26" i="19" l="1"/>
  <c r="E26" i="19" s="1"/>
  <c r="C8" i="45" l="1"/>
  <c r="D16" i="45" s="1"/>
  <c r="E16" i="45" s="1"/>
  <c r="D26" i="45"/>
  <c r="C8" i="42"/>
  <c r="D21" i="45"/>
  <c r="E21" i="45" s="1"/>
  <c r="F40" i="40" l="1"/>
  <c r="D32" i="45"/>
  <c r="E32" i="45" s="1"/>
  <c r="D31" i="45"/>
  <c r="E31" i="45" s="1"/>
  <c r="D30" i="45"/>
  <c r="E30" i="45" s="1"/>
  <c r="D29" i="45"/>
  <c r="E29" i="45" s="1"/>
  <c r="D28" i="45"/>
  <c r="E28" i="45" s="1"/>
  <c r="E26" i="45"/>
  <c r="D25" i="45"/>
  <c r="E25" i="45" s="1"/>
  <c r="D24" i="45"/>
  <c r="E24" i="45" s="1"/>
  <c r="D23" i="45"/>
  <c r="E23" i="45" s="1"/>
  <c r="D20" i="45"/>
  <c r="E20" i="45" s="1"/>
  <c r="D19" i="45"/>
  <c r="E19" i="45" s="1"/>
  <c r="D18" i="45"/>
  <c r="E18" i="45" s="1"/>
  <c r="D15" i="45"/>
  <c r="E15" i="45" s="1"/>
  <c r="D14" i="45"/>
  <c r="E14" i="45" s="1"/>
  <c r="E13" i="45"/>
  <c r="D13" i="45"/>
  <c r="D12" i="45"/>
  <c r="E12" i="45" s="1"/>
  <c r="D11" i="45"/>
  <c r="E11" i="45" s="1"/>
  <c r="D10" i="45"/>
  <c r="E10" i="45" s="1"/>
  <c r="E17" i="33" l="1"/>
  <c r="F37" i="40" l="1"/>
  <c r="F38" i="40"/>
  <c r="F39" i="40"/>
  <c r="C8" i="41" l="1"/>
  <c r="C8" i="34"/>
  <c r="C8" i="33"/>
  <c r="D16" i="33" s="1"/>
  <c r="F29" i="40" l="1"/>
  <c r="F30" i="40"/>
  <c r="F31" i="40"/>
  <c r="F32" i="40"/>
  <c r="F33" i="40"/>
  <c r="F34" i="40"/>
  <c r="F35" i="40"/>
  <c r="F36" i="40"/>
  <c r="F22" i="40"/>
  <c r="F23" i="40"/>
  <c r="F24" i="40"/>
  <c r="F25" i="40"/>
  <c r="F26" i="40"/>
  <c r="F27" i="40"/>
  <c r="F28" i="40"/>
  <c r="F15" i="40"/>
  <c r="F16" i="40"/>
  <c r="F17" i="40"/>
  <c r="F18" i="40"/>
  <c r="F19" i="40"/>
  <c r="F20" i="40"/>
  <c r="F21" i="40"/>
  <c r="F11" i="40"/>
  <c r="F12" i="40"/>
  <c r="F13" i="40"/>
  <c r="F14" i="40"/>
  <c r="D16" i="42"/>
  <c r="E16" i="42" s="1"/>
  <c r="D16" i="41"/>
  <c r="E16" i="41" s="1"/>
  <c r="D32" i="42"/>
  <c r="E32" i="42"/>
  <c r="D31" i="42"/>
  <c r="E31" i="42"/>
  <c r="D30" i="42"/>
  <c r="E30" i="42" s="1"/>
  <c r="D29" i="42"/>
  <c r="E29" i="42" s="1"/>
  <c r="D28" i="42"/>
  <c r="E28" i="42" s="1"/>
  <c r="D26" i="42"/>
  <c r="E26" i="42" s="1"/>
  <c r="D25" i="42"/>
  <c r="E25" i="42"/>
  <c r="D24" i="42"/>
  <c r="E24" i="42"/>
  <c r="D23" i="42"/>
  <c r="E23" i="42" s="1"/>
  <c r="D21" i="42"/>
  <c r="E21" i="42" s="1"/>
  <c r="D20" i="42"/>
  <c r="E20" i="42"/>
  <c r="D19" i="42"/>
  <c r="E19" i="42" s="1"/>
  <c r="D18" i="42"/>
  <c r="E18" i="42"/>
  <c r="D15" i="42"/>
  <c r="E15" i="42" s="1"/>
  <c r="D14" i="42"/>
  <c r="E14" i="42" s="1"/>
  <c r="D13" i="42"/>
  <c r="E13" i="42" s="1"/>
  <c r="D12" i="42"/>
  <c r="E12" i="42" s="1"/>
  <c r="D11" i="42"/>
  <c r="E11" i="42"/>
  <c r="D10" i="42"/>
  <c r="E10" i="42" s="1"/>
  <c r="D32" i="41"/>
  <c r="E32" i="41" s="1"/>
  <c r="D31" i="41"/>
  <c r="E31" i="41"/>
  <c r="D30" i="41"/>
  <c r="E30" i="41" s="1"/>
  <c r="D29" i="41"/>
  <c r="E29" i="41" s="1"/>
  <c r="D28" i="41"/>
  <c r="E28" i="41" s="1"/>
  <c r="D26" i="41"/>
  <c r="E26" i="41" s="1"/>
  <c r="D25" i="41"/>
  <c r="E25" i="41" s="1"/>
  <c r="D24" i="41"/>
  <c r="E24" i="41"/>
  <c r="D23" i="41"/>
  <c r="E23" i="41" s="1"/>
  <c r="D21" i="41"/>
  <c r="E21" i="41" s="1"/>
  <c r="D20" i="41"/>
  <c r="E20" i="41"/>
  <c r="D19" i="41"/>
  <c r="E19" i="41" s="1"/>
  <c r="D18" i="41"/>
  <c r="E18" i="41" s="1"/>
  <c r="D15" i="41"/>
  <c r="E15" i="41" s="1"/>
  <c r="D14" i="41"/>
  <c r="E14" i="41" s="1"/>
  <c r="D13" i="41"/>
  <c r="E13" i="41"/>
  <c r="D12" i="41"/>
  <c r="E12" i="41"/>
  <c r="D11" i="41"/>
  <c r="E11" i="41" s="1"/>
  <c r="D10" i="41"/>
  <c r="E10" i="41" s="1"/>
  <c r="E16" i="33"/>
  <c r="C8" i="32"/>
  <c r="D16" i="32" s="1"/>
  <c r="E16" i="32" s="1"/>
  <c r="D26" i="16"/>
  <c r="D26" i="11"/>
  <c r="E26" i="11" s="1"/>
  <c r="D26" i="10"/>
  <c r="E26" i="10" s="1"/>
  <c r="D21" i="12"/>
  <c r="E21" i="12" s="1"/>
  <c r="D26" i="14"/>
  <c r="E26" i="14" s="1"/>
  <c r="D26" i="13"/>
  <c r="E26" i="13" s="1"/>
  <c r="D26" i="12"/>
  <c r="E26" i="12" s="1"/>
  <c r="D26" i="15"/>
  <c r="E26" i="15" s="1"/>
  <c r="D26" i="17"/>
  <c r="E26" i="17" s="1"/>
  <c r="D26" i="18"/>
  <c r="E26" i="18" s="1"/>
  <c r="D26" i="22"/>
  <c r="E26" i="22" s="1"/>
  <c r="D26" i="21"/>
  <c r="E26" i="21" s="1"/>
  <c r="D26" i="20"/>
  <c r="E26" i="20" s="1"/>
  <c r="D16" i="7"/>
  <c r="E16" i="7" s="1"/>
  <c r="D16" i="34"/>
  <c r="E16" i="34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E16" i="26" s="1"/>
  <c r="C8" i="25"/>
  <c r="D16" i="25" s="1"/>
  <c r="E16" i="25" s="1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C8" i="20"/>
  <c r="D16" i="20" s="1"/>
  <c r="E16" i="20" s="1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D16" i="12" s="1"/>
  <c r="E16" i="12" s="1"/>
  <c r="C8" i="11"/>
  <c r="D16" i="11" s="1"/>
  <c r="E16" i="11" s="1"/>
  <c r="C8" i="10"/>
  <c r="D16" i="10" s="1"/>
  <c r="E16" i="10" s="1"/>
  <c r="D10" i="14"/>
  <c r="E10" i="14" s="1"/>
  <c r="D21" i="7"/>
  <c r="E21" i="7" s="1"/>
  <c r="D26" i="9"/>
  <c r="E26" i="9" s="1"/>
  <c r="C8" i="9"/>
  <c r="D16" i="9" s="1"/>
  <c r="E16" i="9" s="1"/>
  <c r="D26" i="8"/>
  <c r="E26" i="8" s="1"/>
  <c r="C8" i="8"/>
  <c r="D16" i="8" s="1"/>
  <c r="E16" i="8" s="1"/>
  <c r="D26" i="7"/>
  <c r="E26" i="7" s="1"/>
  <c r="D26" i="23"/>
  <c r="E26" i="23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E26" i="26" s="1"/>
  <c r="D26" i="25"/>
  <c r="E26" i="25" s="1"/>
  <c r="D26" i="24"/>
  <c r="E26" i="24" s="1"/>
  <c r="D24" i="7"/>
  <c r="E24" i="7"/>
  <c r="D32" i="34"/>
  <c r="E32" i="34"/>
  <c r="D31" i="34"/>
  <c r="E31" i="34"/>
  <c r="D30" i="34"/>
  <c r="E30" i="34" s="1"/>
  <c r="D29" i="34"/>
  <c r="E29" i="34" s="1"/>
  <c r="D28" i="34"/>
  <c r="E28" i="34" s="1"/>
  <c r="D25" i="34"/>
  <c r="E25" i="34" s="1"/>
  <c r="D24" i="34"/>
  <c r="E24" i="34"/>
  <c r="D23" i="34"/>
  <c r="E23" i="34"/>
  <c r="D21" i="34"/>
  <c r="E21" i="34" s="1"/>
  <c r="D20" i="34"/>
  <c r="E20" i="34"/>
  <c r="D19" i="34"/>
  <c r="E19" i="34"/>
  <c r="D18" i="34"/>
  <c r="E18" i="34"/>
  <c r="D15" i="34"/>
  <c r="E15" i="34"/>
  <c r="D14" i="34"/>
  <c r="E14" i="34"/>
  <c r="D13" i="34"/>
  <c r="E13" i="34"/>
  <c r="D12" i="34"/>
  <c r="E12" i="34" s="1"/>
  <c r="D11" i="34"/>
  <c r="E11" i="34" s="1"/>
  <c r="D10" i="34"/>
  <c r="E10" i="34"/>
  <c r="D32" i="33"/>
  <c r="E32" i="33"/>
  <c r="D31" i="33"/>
  <c r="E31" i="33" s="1"/>
  <c r="D30" i="33"/>
  <c r="E30" i="33"/>
  <c r="D29" i="33"/>
  <c r="E29" i="33"/>
  <c r="D28" i="33"/>
  <c r="E28" i="33"/>
  <c r="D25" i="33"/>
  <c r="E25" i="33" s="1"/>
  <c r="D24" i="33"/>
  <c r="E24" i="33" s="1"/>
  <c r="D23" i="33"/>
  <c r="E23" i="33" s="1"/>
  <c r="D21" i="33"/>
  <c r="E21" i="33" s="1"/>
  <c r="D20" i="33"/>
  <c r="E20" i="33"/>
  <c r="D19" i="33"/>
  <c r="E19" i="33" s="1"/>
  <c r="D18" i="33"/>
  <c r="E18" i="33"/>
  <c r="D15" i="33"/>
  <c r="E15" i="33"/>
  <c r="D14" i="33"/>
  <c r="E14" i="33"/>
  <c r="D13" i="33"/>
  <c r="E13" i="33" s="1"/>
  <c r="D12" i="33"/>
  <c r="E12" i="33" s="1"/>
  <c r="D11" i="33"/>
  <c r="E11" i="33"/>
  <c r="D10" i="33"/>
  <c r="E10" i="33"/>
  <c r="D32" i="32"/>
  <c r="E32" i="32" s="1"/>
  <c r="D31" i="32"/>
  <c r="E31" i="32"/>
  <c r="D30" i="32"/>
  <c r="E30" i="32"/>
  <c r="D29" i="32"/>
  <c r="E29" i="32"/>
  <c r="D28" i="32"/>
  <c r="E28" i="32" s="1"/>
  <c r="D25" i="32"/>
  <c r="E25" i="32" s="1"/>
  <c r="D24" i="32"/>
  <c r="E24" i="32"/>
  <c r="D23" i="32"/>
  <c r="E23" i="32"/>
  <c r="D21" i="32"/>
  <c r="E21" i="32" s="1"/>
  <c r="D20" i="32"/>
  <c r="E20" i="32" s="1"/>
  <c r="D19" i="32"/>
  <c r="E19" i="32" s="1"/>
  <c r="D18" i="32"/>
  <c r="E18" i="32" s="1"/>
  <c r="D15" i="32"/>
  <c r="E15" i="32"/>
  <c r="D14" i="32"/>
  <c r="E14" i="32"/>
  <c r="D13" i="32"/>
  <c r="E13" i="32"/>
  <c r="D12" i="32"/>
  <c r="E12" i="32"/>
  <c r="D11" i="32"/>
  <c r="E11" i="32" s="1"/>
  <c r="D10" i="32"/>
  <c r="E10" i="32" s="1"/>
  <c r="D32" i="31"/>
  <c r="E32" i="31" s="1"/>
  <c r="D31" i="31"/>
  <c r="E31" i="31" s="1"/>
  <c r="D30" i="31"/>
  <c r="E30" i="31"/>
  <c r="D29" i="31"/>
  <c r="E29" i="31"/>
  <c r="D28" i="31"/>
  <c r="E28" i="31" s="1"/>
  <c r="D25" i="31"/>
  <c r="E25" i="31"/>
  <c r="D24" i="31"/>
  <c r="E24" i="31" s="1"/>
  <c r="D23" i="31"/>
  <c r="E23" i="31"/>
  <c r="D21" i="31"/>
  <c r="E21" i="31" s="1"/>
  <c r="D20" i="31"/>
  <c r="E20" i="31"/>
  <c r="D19" i="31"/>
  <c r="E19" i="31"/>
  <c r="D18" i="31"/>
  <c r="E18" i="31" s="1"/>
  <c r="D15" i="31"/>
  <c r="E15" i="31" s="1"/>
  <c r="D14" i="31"/>
  <c r="E14" i="31"/>
  <c r="D13" i="31"/>
  <c r="E13" i="31"/>
  <c r="D12" i="31"/>
  <c r="E12" i="31" s="1"/>
  <c r="D11" i="31"/>
  <c r="E11" i="31"/>
  <c r="D10" i="31"/>
  <c r="E10" i="31"/>
  <c r="D32" i="30"/>
  <c r="E32" i="30"/>
  <c r="D31" i="30"/>
  <c r="E31" i="30" s="1"/>
  <c r="D30" i="30"/>
  <c r="E30" i="30" s="1"/>
  <c r="D29" i="30"/>
  <c r="E29" i="30"/>
  <c r="D28" i="30"/>
  <c r="E27" i="30"/>
  <c r="D25" i="30"/>
  <c r="E25" i="30" s="1"/>
  <c r="D24" i="30"/>
  <c r="E24" i="30"/>
  <c r="D23" i="30"/>
  <c r="E23" i="30"/>
  <c r="D21" i="30"/>
  <c r="E21" i="30" s="1"/>
  <c r="D20" i="30"/>
  <c r="E20" i="30"/>
  <c r="D19" i="30"/>
  <c r="E19" i="30"/>
  <c r="D18" i="30"/>
  <c r="E18" i="30"/>
  <c r="D15" i="30"/>
  <c r="E15" i="30"/>
  <c r="D14" i="30"/>
  <c r="E14" i="30" s="1"/>
  <c r="D13" i="30"/>
  <c r="E13" i="30"/>
  <c r="D12" i="30"/>
  <c r="E12" i="30" s="1"/>
  <c r="D11" i="30"/>
  <c r="E11" i="30" s="1"/>
  <c r="D10" i="30"/>
  <c r="E10" i="30"/>
  <c r="D32" i="29"/>
  <c r="E32" i="29"/>
  <c r="D31" i="29"/>
  <c r="E31" i="29"/>
  <c r="D30" i="29"/>
  <c r="E30" i="29"/>
  <c r="D29" i="29"/>
  <c r="E29" i="29" s="1"/>
  <c r="D28" i="29"/>
  <c r="E28" i="29"/>
  <c r="D25" i="29"/>
  <c r="E25" i="29" s="1"/>
  <c r="D24" i="29"/>
  <c r="E24" i="29" s="1"/>
  <c r="D23" i="29"/>
  <c r="E23" i="29"/>
  <c r="D21" i="29"/>
  <c r="E21" i="29" s="1"/>
  <c r="D20" i="29"/>
  <c r="E20" i="29" s="1"/>
  <c r="D19" i="29"/>
  <c r="E19" i="29"/>
  <c r="D18" i="29"/>
  <c r="E18" i="29"/>
  <c r="D15" i="29"/>
  <c r="E15" i="29" s="1"/>
  <c r="D14" i="29"/>
  <c r="E14" i="29"/>
  <c r="D13" i="29"/>
  <c r="E13" i="29"/>
  <c r="D12" i="29"/>
  <c r="E12" i="29"/>
  <c r="D11" i="29"/>
  <c r="E11" i="29" s="1"/>
  <c r="D10" i="29"/>
  <c r="E10" i="29"/>
  <c r="D32" i="28"/>
  <c r="E32" i="28"/>
  <c r="D31" i="28"/>
  <c r="E31" i="28"/>
  <c r="D30" i="28"/>
  <c r="E30" i="28" s="1"/>
  <c r="D29" i="28"/>
  <c r="E29" i="28"/>
  <c r="D28" i="28"/>
  <c r="E28" i="28" s="1"/>
  <c r="D25" i="28"/>
  <c r="E25" i="28" s="1"/>
  <c r="D24" i="28"/>
  <c r="E24" i="28"/>
  <c r="D23" i="28"/>
  <c r="E23" i="28" s="1"/>
  <c r="D21" i="28"/>
  <c r="E21" i="28" s="1"/>
  <c r="D20" i="28"/>
  <c r="E20" i="28"/>
  <c r="D19" i="28"/>
  <c r="E19" i="28"/>
  <c r="D18" i="28"/>
  <c r="E18" i="28" s="1"/>
  <c r="D15" i="28"/>
  <c r="E15" i="28"/>
  <c r="D14" i="28"/>
  <c r="E14" i="28" s="1"/>
  <c r="D13" i="28"/>
  <c r="E13" i="28" s="1"/>
  <c r="D12" i="28"/>
  <c r="E12" i="28"/>
  <c r="D11" i="28"/>
  <c r="E11" i="28"/>
  <c r="D10" i="28"/>
  <c r="E10" i="28"/>
  <c r="D32" i="27"/>
  <c r="E32" i="27"/>
  <c r="D31" i="27"/>
  <c r="E31" i="27" s="1"/>
  <c r="D30" i="27"/>
  <c r="E30" i="27"/>
  <c r="D29" i="27"/>
  <c r="E29" i="27" s="1"/>
  <c r="D28" i="27"/>
  <c r="E28" i="27" s="1"/>
  <c r="D25" i="27"/>
  <c r="E25" i="27"/>
  <c r="D24" i="27"/>
  <c r="E24" i="27"/>
  <c r="D23" i="27"/>
  <c r="E23" i="27"/>
  <c r="D21" i="27"/>
  <c r="E21" i="27" s="1"/>
  <c r="D20" i="27"/>
  <c r="E20" i="27"/>
  <c r="D19" i="27"/>
  <c r="E19" i="27" s="1"/>
  <c r="D18" i="27"/>
  <c r="E18" i="27" s="1"/>
  <c r="D15" i="27"/>
  <c r="E15" i="27" s="1"/>
  <c r="D14" i="27"/>
  <c r="E14" i="27" s="1"/>
  <c r="D13" i="27"/>
  <c r="E13" i="27"/>
  <c r="D12" i="27"/>
  <c r="E12" i="27"/>
  <c r="D11" i="27"/>
  <c r="E11" i="27"/>
  <c r="D10" i="27"/>
  <c r="E10" i="27"/>
  <c r="D32" i="26"/>
  <c r="E32" i="26" s="1"/>
  <c r="D31" i="26"/>
  <c r="E31" i="26"/>
  <c r="D30" i="26"/>
  <c r="E30" i="26" s="1"/>
  <c r="D29" i="26"/>
  <c r="E29" i="26" s="1"/>
  <c r="D28" i="26"/>
  <c r="E28" i="26"/>
  <c r="D25" i="26"/>
  <c r="E25" i="26"/>
  <c r="D24" i="26"/>
  <c r="E24" i="26"/>
  <c r="D23" i="26"/>
  <c r="E23" i="26"/>
  <c r="D21" i="26"/>
  <c r="E21" i="26" s="1"/>
  <c r="D20" i="26"/>
  <c r="E20" i="26" s="1"/>
  <c r="D19" i="26"/>
  <c r="E19" i="26"/>
  <c r="D18" i="26"/>
  <c r="E18" i="26"/>
  <c r="D15" i="26"/>
  <c r="E15" i="26"/>
  <c r="D14" i="26"/>
  <c r="E14" i="26" s="1"/>
  <c r="D13" i="26"/>
  <c r="E13" i="26"/>
  <c r="D12" i="26"/>
  <c r="E12" i="26"/>
  <c r="D11" i="26"/>
  <c r="E11" i="26"/>
  <c r="D10" i="26"/>
  <c r="E10" i="26" s="1"/>
  <c r="D32" i="25"/>
  <c r="E32" i="25"/>
  <c r="D31" i="25"/>
  <c r="E31" i="25" s="1"/>
  <c r="D30" i="25"/>
  <c r="E30" i="25" s="1"/>
  <c r="D29" i="25"/>
  <c r="E29" i="25"/>
  <c r="D28" i="25"/>
  <c r="E28" i="25"/>
  <c r="D25" i="25"/>
  <c r="E25" i="25"/>
  <c r="D24" i="25"/>
  <c r="E24" i="25"/>
  <c r="D23" i="25"/>
  <c r="E23" i="25" s="1"/>
  <c r="D21" i="25"/>
  <c r="E21" i="25" s="1"/>
  <c r="D20" i="25"/>
  <c r="E20" i="25"/>
  <c r="D19" i="25"/>
  <c r="E19" i="25"/>
  <c r="D18" i="25"/>
  <c r="E17" i="25"/>
  <c r="D15" i="25"/>
  <c r="E15" i="25" s="1"/>
  <c r="D14" i="25"/>
  <c r="E14" i="25" s="1"/>
  <c r="D13" i="25"/>
  <c r="E13" i="25"/>
  <c r="D12" i="25"/>
  <c r="E12" i="25"/>
  <c r="D11" i="25"/>
  <c r="E11" i="25" s="1"/>
  <c r="D10" i="25"/>
  <c r="E10" i="25"/>
  <c r="D32" i="24"/>
  <c r="E32" i="24"/>
  <c r="D31" i="24"/>
  <c r="E31" i="24" s="1"/>
  <c r="D30" i="24"/>
  <c r="E30" i="24" s="1"/>
  <c r="D29" i="24"/>
  <c r="E29" i="24" s="1"/>
  <c r="D28" i="24"/>
  <c r="E28" i="24"/>
  <c r="D25" i="24"/>
  <c r="E25" i="24"/>
  <c r="D24" i="24"/>
  <c r="E24" i="24" s="1"/>
  <c r="D23" i="24"/>
  <c r="E23" i="24"/>
  <c r="D21" i="24"/>
  <c r="E21" i="24" s="1"/>
  <c r="D20" i="24"/>
  <c r="E20" i="24"/>
  <c r="D19" i="24"/>
  <c r="E19" i="24"/>
  <c r="D18" i="24"/>
  <c r="E18" i="24"/>
  <c r="D15" i="24"/>
  <c r="E15" i="24"/>
  <c r="D14" i="24"/>
  <c r="E14" i="24"/>
  <c r="D13" i="24"/>
  <c r="E13" i="24" s="1"/>
  <c r="D12" i="24"/>
  <c r="E12" i="24"/>
  <c r="D11" i="24"/>
  <c r="E11" i="24" s="1"/>
  <c r="D10" i="24"/>
  <c r="E10" i="24"/>
  <c r="D32" i="23"/>
  <c r="E32" i="23"/>
  <c r="D31" i="23"/>
  <c r="E31" i="23"/>
  <c r="D30" i="23"/>
  <c r="E30" i="23"/>
  <c r="D29" i="23"/>
  <c r="E29" i="23"/>
  <c r="D28" i="23"/>
  <c r="E28" i="23" s="1"/>
  <c r="D25" i="23"/>
  <c r="E25" i="23"/>
  <c r="D24" i="23"/>
  <c r="E24" i="23" s="1"/>
  <c r="D23" i="23"/>
  <c r="E23" i="23"/>
  <c r="D21" i="23"/>
  <c r="E21" i="23" s="1"/>
  <c r="D20" i="23"/>
  <c r="E20" i="23" s="1"/>
  <c r="D19" i="23"/>
  <c r="E19" i="23" s="1"/>
  <c r="D18" i="23"/>
  <c r="E18" i="23"/>
  <c r="D15" i="23"/>
  <c r="E15" i="23"/>
  <c r="D14" i="23"/>
  <c r="E14" i="23" s="1"/>
  <c r="D13" i="23"/>
  <c r="E13" i="23"/>
  <c r="D12" i="23"/>
  <c r="E12" i="23"/>
  <c r="D11" i="23"/>
  <c r="E11" i="23"/>
  <c r="D10" i="23"/>
  <c r="E10" i="23" s="1"/>
  <c r="D32" i="22"/>
  <c r="E32" i="22" s="1"/>
  <c r="D31" i="22"/>
  <c r="E31" i="22"/>
  <c r="D30" i="22"/>
  <c r="E30" i="22"/>
  <c r="D29" i="22"/>
  <c r="E29" i="22"/>
  <c r="D28" i="22"/>
  <c r="E28" i="22"/>
  <c r="D25" i="22"/>
  <c r="E25" i="22"/>
  <c r="D24" i="22"/>
  <c r="E24" i="22"/>
  <c r="D23" i="22"/>
  <c r="E23" i="22" s="1"/>
  <c r="D21" i="22"/>
  <c r="E21" i="22" s="1"/>
  <c r="D20" i="22"/>
  <c r="E20" i="22"/>
  <c r="D19" i="22"/>
  <c r="E19" i="22"/>
  <c r="D18" i="22"/>
  <c r="E18" i="22" s="1"/>
  <c r="D15" i="22"/>
  <c r="E15" i="22" s="1"/>
  <c r="D14" i="22"/>
  <c r="E14" i="22" s="1"/>
  <c r="D13" i="22"/>
  <c r="E13" i="22"/>
  <c r="D12" i="22"/>
  <c r="E12" i="22"/>
  <c r="D11" i="22"/>
  <c r="E11" i="22"/>
  <c r="D10" i="22"/>
  <c r="E10" i="22"/>
  <c r="D32" i="21"/>
  <c r="E32" i="21"/>
  <c r="D31" i="21"/>
  <c r="E31" i="21" s="1"/>
  <c r="D30" i="21"/>
  <c r="E30" i="21" s="1"/>
  <c r="D29" i="21"/>
  <c r="E29" i="21" s="1"/>
  <c r="D28" i="21"/>
  <c r="E28" i="21"/>
  <c r="D25" i="21"/>
  <c r="E25" i="21"/>
  <c r="D24" i="21"/>
  <c r="E24" i="21"/>
  <c r="D23" i="21"/>
  <c r="E23" i="21"/>
  <c r="D21" i="21"/>
  <c r="E21" i="21" s="1"/>
  <c r="D20" i="21"/>
  <c r="E20" i="21"/>
  <c r="D19" i="21"/>
  <c r="E19" i="21" s="1"/>
  <c r="D18" i="21"/>
  <c r="E18" i="21"/>
  <c r="D15" i="21"/>
  <c r="E15" i="21"/>
  <c r="D14" i="21"/>
  <c r="E14" i="21"/>
  <c r="D13" i="21"/>
  <c r="E13" i="21" s="1"/>
  <c r="D12" i="21"/>
  <c r="E12" i="21" s="1"/>
  <c r="D11" i="21"/>
  <c r="E11" i="21"/>
  <c r="D10" i="21"/>
  <c r="E10" i="21"/>
  <c r="D32" i="20"/>
  <c r="E32" i="20" s="1"/>
  <c r="D31" i="20"/>
  <c r="E31" i="20"/>
  <c r="D30" i="20"/>
  <c r="E30" i="20"/>
  <c r="D29" i="20"/>
  <c r="E29" i="20"/>
  <c r="D28" i="20"/>
  <c r="E28" i="20" s="1"/>
  <c r="D25" i="20"/>
  <c r="E25" i="20" s="1"/>
  <c r="D24" i="20"/>
  <c r="E24" i="20"/>
  <c r="D23" i="20"/>
  <c r="E23" i="20"/>
  <c r="D21" i="20"/>
  <c r="E21" i="20" s="1"/>
  <c r="D20" i="20"/>
  <c r="E20" i="20" s="1"/>
  <c r="D19" i="20"/>
  <c r="E19" i="20" s="1"/>
  <c r="D18" i="20"/>
  <c r="E18" i="20"/>
  <c r="D15" i="20"/>
  <c r="E15" i="20"/>
  <c r="D14" i="20"/>
  <c r="E14" i="20"/>
  <c r="D13" i="20"/>
  <c r="E13" i="20"/>
  <c r="D12" i="20"/>
  <c r="E12" i="20"/>
  <c r="D11" i="20"/>
  <c r="E11" i="20" s="1"/>
  <c r="D10" i="20"/>
  <c r="E10" i="20" s="1"/>
  <c r="D32" i="19"/>
  <c r="E32" i="19" s="1"/>
  <c r="D31" i="19"/>
  <c r="E31" i="19"/>
  <c r="D30" i="19"/>
  <c r="E30" i="19" s="1"/>
  <c r="D29" i="19"/>
  <c r="E29" i="19" s="1"/>
  <c r="D28" i="19"/>
  <c r="E28" i="19" s="1"/>
  <c r="D25" i="19"/>
  <c r="E25" i="19"/>
  <c r="D24" i="19"/>
  <c r="E24" i="19"/>
  <c r="D23" i="19"/>
  <c r="E23" i="19" s="1"/>
  <c r="D21" i="19"/>
  <c r="E21" i="19" s="1"/>
  <c r="D20" i="19"/>
  <c r="E20" i="19" s="1"/>
  <c r="D19" i="19"/>
  <c r="E19" i="19"/>
  <c r="D18" i="19"/>
  <c r="E18" i="19"/>
  <c r="D15" i="19"/>
  <c r="E15" i="19"/>
  <c r="D14" i="19"/>
  <c r="E14" i="19"/>
  <c r="D13" i="19"/>
  <c r="E13" i="19"/>
  <c r="D12" i="19"/>
  <c r="E12" i="19" s="1"/>
  <c r="D11" i="19"/>
  <c r="E11" i="19" s="1"/>
  <c r="D10" i="19"/>
  <c r="E10" i="19" s="1"/>
  <c r="D32" i="18"/>
  <c r="E32" i="18"/>
  <c r="D31" i="18"/>
  <c r="E31" i="18"/>
  <c r="D30" i="18"/>
  <c r="E30" i="18"/>
  <c r="D29" i="18"/>
  <c r="E29" i="18"/>
  <c r="D28" i="18"/>
  <c r="E28" i="18"/>
  <c r="D25" i="18"/>
  <c r="E25" i="18" s="1"/>
  <c r="D24" i="18"/>
  <c r="E24" i="18" s="1"/>
  <c r="D23" i="18"/>
  <c r="E23" i="18" s="1"/>
  <c r="D21" i="18"/>
  <c r="E21" i="18" s="1"/>
  <c r="D20" i="18"/>
  <c r="E20" i="18"/>
  <c r="D19" i="18"/>
  <c r="E19" i="18" s="1"/>
  <c r="D18" i="18"/>
  <c r="E18" i="18" s="1"/>
  <c r="D15" i="18"/>
  <c r="E15" i="18"/>
  <c r="D14" i="18"/>
  <c r="E14" i="18"/>
  <c r="D13" i="18"/>
  <c r="E13" i="18" s="1"/>
  <c r="D12" i="18"/>
  <c r="E12" i="18"/>
  <c r="D11" i="18"/>
  <c r="E11" i="18" s="1"/>
  <c r="D10" i="18"/>
  <c r="E10" i="18"/>
  <c r="D32" i="17"/>
  <c r="E32" i="17" s="1"/>
  <c r="D31" i="17"/>
  <c r="E31" i="17" s="1"/>
  <c r="D30" i="17"/>
  <c r="E30" i="17"/>
  <c r="D29" i="17"/>
  <c r="E29" i="17"/>
  <c r="D28" i="17"/>
  <c r="E28" i="17" s="1"/>
  <c r="D25" i="17"/>
  <c r="E25" i="17"/>
  <c r="D24" i="17"/>
  <c r="E24" i="17" s="1"/>
  <c r="D23" i="17"/>
  <c r="E23" i="17" s="1"/>
  <c r="D21" i="17"/>
  <c r="E21" i="17" s="1"/>
  <c r="D20" i="17"/>
  <c r="E20" i="17" s="1"/>
  <c r="D19" i="17"/>
  <c r="E19" i="17"/>
  <c r="D18" i="17"/>
  <c r="E18" i="17"/>
  <c r="D15" i="17"/>
  <c r="E15" i="17"/>
  <c r="D14" i="17"/>
  <c r="E14" i="17" s="1"/>
  <c r="D13" i="17"/>
  <c r="E13" i="17" s="1"/>
  <c r="D12" i="17"/>
  <c r="E12" i="17" s="1"/>
  <c r="D11" i="17"/>
  <c r="E11" i="17"/>
  <c r="D10" i="17"/>
  <c r="E10" i="17"/>
  <c r="D32" i="16"/>
  <c r="E32" i="16"/>
  <c r="D31" i="16"/>
  <c r="E31" i="16"/>
  <c r="D30" i="16"/>
  <c r="E30" i="16"/>
  <c r="D29" i="16"/>
  <c r="E29" i="16" s="1"/>
  <c r="D28" i="16"/>
  <c r="E28" i="16" s="1"/>
  <c r="E26" i="16"/>
  <c r="D25" i="16"/>
  <c r="E25" i="16" s="1"/>
  <c r="D24" i="16"/>
  <c r="E24" i="16"/>
  <c r="D23" i="16"/>
  <c r="E23" i="16" s="1"/>
  <c r="D21" i="16"/>
  <c r="E21" i="16" s="1"/>
  <c r="D20" i="16"/>
  <c r="E20" i="16"/>
  <c r="D19" i="16"/>
  <c r="E19" i="16"/>
  <c r="D18" i="16"/>
  <c r="E18" i="16" s="1"/>
  <c r="D15" i="16"/>
  <c r="E15" i="16" s="1"/>
  <c r="D14" i="16"/>
  <c r="E14" i="16" s="1"/>
  <c r="D13" i="16"/>
  <c r="E13" i="16"/>
  <c r="D12" i="16"/>
  <c r="E12" i="16"/>
  <c r="D11" i="16"/>
  <c r="E11" i="16"/>
  <c r="D10" i="16"/>
  <c r="E10" i="16"/>
  <c r="D32" i="15"/>
  <c r="E32" i="15"/>
  <c r="D31" i="15"/>
  <c r="E31" i="15" s="1"/>
  <c r="D30" i="15"/>
  <c r="E30" i="15" s="1"/>
  <c r="D29" i="15"/>
  <c r="E29" i="15"/>
  <c r="D28" i="15"/>
  <c r="E28" i="15"/>
  <c r="D25" i="15"/>
  <c r="E25" i="15"/>
  <c r="D24" i="15"/>
  <c r="E24" i="15"/>
  <c r="D23" i="15"/>
  <c r="E23" i="15"/>
  <c r="D21" i="15"/>
  <c r="E21" i="15" s="1"/>
  <c r="D20" i="15"/>
  <c r="E20" i="15"/>
  <c r="D19" i="15"/>
  <c r="E19" i="15" s="1"/>
  <c r="D18" i="15"/>
  <c r="E18" i="15"/>
  <c r="D15" i="15"/>
  <c r="E15" i="15" s="1"/>
  <c r="D14" i="15"/>
  <c r="E14" i="15" s="1"/>
  <c r="D13" i="15"/>
  <c r="E13" i="15" s="1"/>
  <c r="D12" i="15"/>
  <c r="E12" i="15" s="1"/>
  <c r="D11" i="15"/>
  <c r="E11" i="15"/>
  <c r="D10" i="15"/>
  <c r="E10" i="15"/>
  <c r="D32" i="14"/>
  <c r="E32" i="14" s="1"/>
  <c r="D31" i="14"/>
  <c r="E31" i="14"/>
  <c r="D30" i="14"/>
  <c r="E30" i="14" s="1"/>
  <c r="D29" i="14"/>
  <c r="E29" i="14"/>
  <c r="D28" i="14"/>
  <c r="E28" i="14" s="1"/>
  <c r="D25" i="14"/>
  <c r="E25" i="14" s="1"/>
  <c r="D24" i="14"/>
  <c r="E24" i="14"/>
  <c r="D23" i="14"/>
  <c r="E23" i="14"/>
  <c r="D21" i="14"/>
  <c r="E21" i="14" s="1"/>
  <c r="D20" i="14"/>
  <c r="E20" i="14" s="1"/>
  <c r="D19" i="14"/>
  <c r="E19" i="14"/>
  <c r="D18" i="14"/>
  <c r="E18" i="14"/>
  <c r="D15" i="14"/>
  <c r="E15" i="14"/>
  <c r="D14" i="14"/>
  <c r="E14" i="14"/>
  <c r="D13" i="14"/>
  <c r="E13" i="14"/>
  <c r="D12" i="14"/>
  <c r="E12" i="14"/>
  <c r="D11" i="14"/>
  <c r="E11" i="14" s="1"/>
  <c r="D32" i="13"/>
  <c r="E32" i="13" s="1"/>
  <c r="D31" i="13"/>
  <c r="E31" i="13" s="1"/>
  <c r="D30" i="13"/>
  <c r="E30" i="13"/>
  <c r="D29" i="13"/>
  <c r="E29" i="13"/>
  <c r="D28" i="13"/>
  <c r="E28" i="13"/>
  <c r="E27" i="13"/>
  <c r="D25" i="13"/>
  <c r="E25" i="13"/>
  <c r="D24" i="13"/>
  <c r="E24" i="13"/>
  <c r="D23" i="13"/>
  <c r="E23" i="13" s="1"/>
  <c r="D21" i="13"/>
  <c r="E21" i="13" s="1"/>
  <c r="D20" i="13"/>
  <c r="E20" i="13"/>
  <c r="D19" i="13"/>
  <c r="E19" i="13"/>
  <c r="D18" i="13"/>
  <c r="E18" i="13"/>
  <c r="D15" i="13"/>
  <c r="E15" i="13"/>
  <c r="D14" i="13"/>
  <c r="E14" i="13"/>
  <c r="D13" i="13"/>
  <c r="E13" i="13"/>
  <c r="D12" i="13"/>
  <c r="E12" i="13" s="1"/>
  <c r="D11" i="13"/>
  <c r="E11" i="13" s="1"/>
  <c r="D10" i="13"/>
  <c r="E10" i="13"/>
  <c r="D32" i="12"/>
  <c r="E32" i="12"/>
  <c r="D31" i="12"/>
  <c r="E31" i="12"/>
  <c r="D30" i="12"/>
  <c r="E30" i="12"/>
  <c r="D29" i="12"/>
  <c r="E29" i="12"/>
  <c r="D28" i="12"/>
  <c r="E28" i="12"/>
  <c r="D25" i="12"/>
  <c r="E25" i="12" s="1"/>
  <c r="D24" i="12"/>
  <c r="E24" i="12" s="1"/>
  <c r="D23" i="12"/>
  <c r="E23" i="12" s="1"/>
  <c r="D20" i="12"/>
  <c r="E20" i="12"/>
  <c r="D19" i="12"/>
  <c r="E19" i="12"/>
  <c r="D18" i="12"/>
  <c r="E18" i="12"/>
  <c r="E17" i="12"/>
  <c r="D15" i="12"/>
  <c r="E15" i="12"/>
  <c r="D14" i="12"/>
  <c r="E14" i="12"/>
  <c r="D13" i="12"/>
  <c r="E13" i="12" s="1"/>
  <c r="D12" i="12"/>
  <c r="E12" i="12"/>
  <c r="D11" i="12"/>
  <c r="E11" i="12" s="1"/>
  <c r="D10" i="12"/>
  <c r="E10" i="12"/>
  <c r="D32" i="11"/>
  <c r="E32" i="11" s="1"/>
  <c r="D31" i="11"/>
  <c r="E31" i="11" s="1"/>
  <c r="D30" i="11"/>
  <c r="E30" i="11"/>
  <c r="D29" i="11"/>
  <c r="E29" i="11"/>
  <c r="D28" i="11"/>
  <c r="E28" i="11" s="1"/>
  <c r="D25" i="11"/>
  <c r="E25" i="11" s="1"/>
  <c r="D24" i="11"/>
  <c r="E24" i="11"/>
  <c r="D23" i="11"/>
  <c r="E23" i="11" s="1"/>
  <c r="D21" i="11"/>
  <c r="E21" i="11" s="1"/>
  <c r="D20" i="11"/>
  <c r="E20" i="11" s="1"/>
  <c r="D19" i="11"/>
  <c r="E19" i="11" s="1"/>
  <c r="D18" i="11"/>
  <c r="E18" i="11" s="1"/>
  <c r="D15" i="11"/>
  <c r="E15" i="11"/>
  <c r="D14" i="11"/>
  <c r="E14" i="11"/>
  <c r="D13" i="11"/>
  <c r="E13" i="11" s="1"/>
  <c r="D12" i="11"/>
  <c r="E12" i="11"/>
  <c r="D11" i="11"/>
  <c r="E11" i="11" s="1"/>
  <c r="D10" i="11"/>
  <c r="E10" i="11"/>
  <c r="D32" i="10"/>
  <c r="E32" i="10" s="1"/>
  <c r="D31" i="10"/>
  <c r="E31" i="10" s="1"/>
  <c r="D30" i="10"/>
  <c r="E30" i="10"/>
  <c r="D29" i="10"/>
  <c r="E29" i="10"/>
  <c r="D28" i="10"/>
  <c r="E28" i="10" s="1"/>
  <c r="D25" i="10"/>
  <c r="E25" i="10" s="1"/>
  <c r="D24" i="10"/>
  <c r="E24" i="10"/>
  <c r="D23" i="10"/>
  <c r="E23" i="10"/>
  <c r="D21" i="10"/>
  <c r="E21" i="10" s="1"/>
  <c r="D20" i="10"/>
  <c r="E20" i="10" s="1"/>
  <c r="D19" i="10"/>
  <c r="E19" i="10" s="1"/>
  <c r="D18" i="10"/>
  <c r="E18" i="10" s="1"/>
  <c r="D15" i="10"/>
  <c r="E15" i="10"/>
  <c r="D14" i="10"/>
  <c r="E14" i="10"/>
  <c r="D13" i="10"/>
  <c r="E13" i="10" s="1"/>
  <c r="D12" i="10"/>
  <c r="E12" i="10"/>
  <c r="D11" i="10"/>
  <c r="E11" i="10" s="1"/>
  <c r="D10" i="10"/>
  <c r="E10" i="10"/>
  <c r="D32" i="9"/>
  <c r="E32" i="9" s="1"/>
  <c r="D31" i="9"/>
  <c r="E31" i="9" s="1"/>
  <c r="D30" i="9"/>
  <c r="E30" i="9"/>
  <c r="D29" i="9"/>
  <c r="E29" i="9"/>
  <c r="D28" i="9"/>
  <c r="E28" i="9" s="1"/>
  <c r="D25" i="9"/>
  <c r="E25" i="9" s="1"/>
  <c r="D24" i="9"/>
  <c r="E24" i="9"/>
  <c r="D23" i="9"/>
  <c r="E23" i="9"/>
  <c r="D21" i="9"/>
  <c r="E21" i="9" s="1"/>
  <c r="D20" i="9"/>
  <c r="E20" i="9" s="1"/>
  <c r="D19" i="9"/>
  <c r="E19" i="9" s="1"/>
  <c r="D18" i="9"/>
  <c r="E18" i="9"/>
  <c r="D15" i="9"/>
  <c r="E15" i="9"/>
  <c r="D14" i="9"/>
  <c r="E14" i="9" s="1"/>
  <c r="D13" i="9"/>
  <c r="E13" i="9"/>
  <c r="D12" i="9"/>
  <c r="E12" i="9" s="1"/>
  <c r="D11" i="9"/>
  <c r="E11" i="9"/>
  <c r="D10" i="9"/>
  <c r="E10" i="9" s="1"/>
  <c r="D32" i="8"/>
  <c r="E32" i="8" s="1"/>
  <c r="D31" i="8"/>
  <c r="E31" i="8"/>
  <c r="D30" i="8"/>
  <c r="E30" i="8"/>
  <c r="D29" i="8"/>
  <c r="E29" i="8" s="1"/>
  <c r="D28" i="8"/>
  <c r="E28" i="8"/>
  <c r="D25" i="8"/>
  <c r="E25" i="8"/>
  <c r="D24" i="8"/>
  <c r="E24" i="8"/>
  <c r="D23" i="8"/>
  <c r="E23" i="8"/>
  <c r="D21" i="8"/>
  <c r="E21" i="8" s="1"/>
  <c r="D20" i="8"/>
  <c r="E20" i="8" s="1"/>
  <c r="D19" i="8"/>
  <c r="E19" i="8"/>
  <c r="D18" i="8"/>
  <c r="E18" i="8"/>
  <c r="D15" i="8"/>
  <c r="E15" i="8" s="1"/>
  <c r="D14" i="8"/>
  <c r="E14" i="8"/>
  <c r="D13" i="8"/>
  <c r="E13" i="8" s="1"/>
  <c r="D12" i="8"/>
  <c r="E12" i="8"/>
  <c r="D11" i="8"/>
  <c r="E11" i="8" s="1"/>
  <c r="D10" i="8"/>
  <c r="E10" i="8" s="1"/>
  <c r="D32" i="7"/>
  <c r="E32" i="7"/>
  <c r="D11" i="7"/>
  <c r="E11" i="7"/>
  <c r="D12" i="7"/>
  <c r="E12" i="7" s="1"/>
  <c r="D13" i="7"/>
  <c r="E13" i="7"/>
  <c r="D14" i="7"/>
  <c r="E14" i="7" s="1"/>
  <c r="D15" i="7"/>
  <c r="E15" i="7" s="1"/>
  <c r="D18" i="7"/>
  <c r="E18" i="7"/>
  <c r="D19" i="7"/>
  <c r="E19" i="7"/>
  <c r="D20" i="7"/>
  <c r="E20" i="7"/>
  <c r="D23" i="7"/>
  <c r="E23" i="7"/>
  <c r="D25" i="7"/>
  <c r="E25" i="7" s="1"/>
  <c r="D28" i="7"/>
  <c r="E28" i="7" s="1"/>
  <c r="D29" i="7"/>
  <c r="E29" i="7"/>
  <c r="D30" i="7"/>
  <c r="E30" i="7"/>
  <c r="D31" i="7"/>
  <c r="E31" i="7"/>
  <c r="D10" i="7"/>
  <c r="E10" i="7"/>
  <c r="M44" i="40" l="1"/>
</calcChain>
</file>

<file path=xl/sharedStrings.xml><?xml version="1.0" encoding="utf-8"?>
<sst xmlns="http://schemas.openxmlformats.org/spreadsheetml/2006/main" count="737" uniqueCount="65">
  <si>
    <t>Tabla N° 1</t>
  </si>
  <si>
    <t>Tabla N° 2</t>
  </si>
  <si>
    <t>Control avance diario con proyección mensual.</t>
  </si>
  <si>
    <t>Día</t>
  </si>
  <si>
    <t>Fecha</t>
  </si>
  <si>
    <t>Hora</t>
  </si>
  <si>
    <t>Consumo</t>
  </si>
  <si>
    <t>Q Intantaneo</t>
  </si>
  <si>
    <t>Meta</t>
  </si>
  <si>
    <t>Proy con avance</t>
  </si>
  <si>
    <t>hrs</t>
  </si>
  <si>
    <t>m3</t>
  </si>
  <si>
    <t>l/s</t>
  </si>
  <si>
    <t xml:space="preserve"> </t>
  </si>
  <si>
    <t>Real V/S Proyección</t>
  </si>
  <si>
    <t>m3  --&gt;</t>
  </si>
  <si>
    <t>Caudal mensual</t>
  </si>
  <si>
    <t xml:space="preserve">l/s </t>
  </si>
  <si>
    <t>l/s  --&gt;</t>
  </si>
  <si>
    <t>&lt;-- Real mes finalizado</t>
  </si>
  <si>
    <t>Diferencia</t>
  </si>
  <si>
    <t>Compromiso 30 l/s promedio mensual</t>
  </si>
  <si>
    <t>Registros diarios válvula drenaje compuerta La Ola</t>
  </si>
  <si>
    <t>Lectura De  Flujómetro Y Horarios</t>
  </si>
  <si>
    <t>Lectura</t>
  </si>
  <si>
    <t>Diferencia  m³</t>
  </si>
  <si>
    <t>Observaciones</t>
  </si>
  <si>
    <t>Operador</t>
  </si>
  <si>
    <t>18:00 hrs Día anterior</t>
  </si>
  <si>
    <t>V.</t>
  </si>
  <si>
    <t>1 mayo 2026</t>
  </si>
  <si>
    <t>2 mayo 2026</t>
  </si>
  <si>
    <t>3 mayo 2026</t>
  </si>
  <si>
    <t>4 mayo 2026</t>
  </si>
  <si>
    <t>5 mayo 2026</t>
  </si>
  <si>
    <t>6 mayo 2026</t>
  </si>
  <si>
    <t>7 mayo 2026</t>
  </si>
  <si>
    <t>8 mayo 2026</t>
  </si>
  <si>
    <t>9 mayo 2026</t>
  </si>
  <si>
    <t>10 mayo 2026</t>
  </si>
  <si>
    <t>11 mayo 2026</t>
  </si>
  <si>
    <t>12 mayo 2026</t>
  </si>
  <si>
    <t>13 mayo 2026</t>
  </si>
  <si>
    <t>14 mayo 2026</t>
  </si>
  <si>
    <t>15 mayo 2026</t>
  </si>
  <si>
    <t>16 mayo 2026</t>
  </si>
  <si>
    <t>17 mayo 2026</t>
  </si>
  <si>
    <t>18 mayo 2026</t>
  </si>
  <si>
    <t>19 mayo 2026</t>
  </si>
  <si>
    <t>20 mayo 2026</t>
  </si>
  <si>
    <t>21 mayo 2026</t>
  </si>
  <si>
    <t>22 mayo 2026</t>
  </si>
  <si>
    <t>23 mayo 2026</t>
  </si>
  <si>
    <t>24 mayo 2026</t>
  </si>
  <si>
    <t>25 mayo 2026</t>
  </si>
  <si>
    <t>26 mayo 2026</t>
  </si>
  <si>
    <t>27 mayo 2026</t>
  </si>
  <si>
    <t>28 mayo 2026</t>
  </si>
  <si>
    <t>29 mayo 2026</t>
  </si>
  <si>
    <t>30 mayo 2026</t>
  </si>
  <si>
    <t>31 mayo 2026</t>
  </si>
  <si>
    <t>30-abril-2026</t>
  </si>
  <si>
    <t>Resumen Lectura Medidor  de Salida desde Tranque La Ola hacia Río La Ola</t>
  </si>
  <si>
    <t>Registro, m3</t>
  </si>
  <si>
    <t>m3/d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</si>
</sst>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340A]d&quot; de &quot;mmmm&quot; de &quot;yyyy;@"/>
    <numFmt numFmtId="165" formatCode="0.0"/>
    <numFmt numFmtId="166" formatCode="#,##0.0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36">
    <xf numFmtId="0" fontId="0" fillId="0" borderId="0" xfId="0"/>
    <xf numFmtId="0" fontId="0" fillId="2" borderId="0" xfId="0" applyFill="1"/>
    <xf numFmtId="3" fontId="0" fillId="0" borderId="0" xfId="0" applyNumberFormat="1"/>
    <xf numFmtId="49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15" xfId="0" quotePrefix="1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8" fillId="0" borderId="15" xfId="0" quotePrefix="1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0" xfId="0" quotePrefix="1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20" fontId="1" fillId="3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15" fontId="9" fillId="5" borderId="38" xfId="0" applyNumberFormat="1" applyFont="1" applyFill="1" applyBorder="1" applyAlignment="1">
      <alignment horizontal="center"/>
    </xf>
    <xf numFmtId="3" fontId="9" fillId="5" borderId="38" xfId="0" applyNumberFormat="1" applyFont="1" applyFill="1" applyBorder="1" applyAlignment="1">
      <alignment horizontal="center"/>
    </xf>
    <xf numFmtId="165" fontId="9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1" fillId="5" borderId="0" xfId="0" applyFont="1" applyFill="1"/>
    <xf numFmtId="0" fontId="1" fillId="5" borderId="33" xfId="0" applyFont="1" applyFill="1" applyBorder="1"/>
    <xf numFmtId="0" fontId="1" fillId="2" borderId="0" xfId="0" applyFont="1" applyFill="1"/>
    <xf numFmtId="20" fontId="9" fillId="5" borderId="38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20" fontId="9" fillId="2" borderId="0" xfId="0" applyNumberFormat="1" applyFont="1" applyFill="1" applyAlignment="1">
      <alignment horizontal="center"/>
    </xf>
    <xf numFmtId="0" fontId="0" fillId="4" borderId="39" xfId="0" applyFill="1" applyBorder="1" applyAlignment="1">
      <alignment horizontal="center"/>
    </xf>
    <xf numFmtId="0" fontId="0" fillId="5" borderId="40" xfId="0" applyFill="1" applyBorder="1"/>
    <xf numFmtId="0" fontId="0" fillId="5" borderId="41" xfId="0" applyFill="1" applyBorder="1"/>
    <xf numFmtId="3" fontId="9" fillId="5" borderId="43" xfId="0" applyNumberFormat="1" applyFont="1" applyFill="1" applyBorder="1" applyAlignment="1">
      <alignment horizontal="center"/>
    </xf>
    <xf numFmtId="0" fontId="0" fillId="5" borderId="45" xfId="0" applyFill="1" applyBorder="1"/>
    <xf numFmtId="0" fontId="0" fillId="5" borderId="47" xfId="0" applyFill="1" applyBorder="1"/>
    <xf numFmtId="20" fontId="1" fillId="6" borderId="2" xfId="0" applyNumberFormat="1" applyFont="1" applyFill="1" applyBorder="1" applyAlignment="1">
      <alignment horizontal="center" vertical="center"/>
    </xf>
    <xf numFmtId="15" fontId="9" fillId="4" borderId="38" xfId="0" applyNumberFormat="1" applyFont="1" applyFill="1" applyBorder="1" applyAlignment="1">
      <alignment horizontal="center"/>
    </xf>
    <xf numFmtId="20" fontId="9" fillId="4" borderId="38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2" xfId="0" applyNumberFormat="1" applyFill="1" applyBorder="1"/>
    <xf numFmtId="166" fontId="1" fillId="5" borderId="0" xfId="0" applyNumberFormat="1" applyFont="1" applyFill="1"/>
    <xf numFmtId="3" fontId="0" fillId="2" borderId="0" xfId="0" applyNumberFormat="1" applyFill="1"/>
    <xf numFmtId="0" fontId="1" fillId="0" borderId="53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" fontId="9" fillId="5" borderId="59" xfId="0" applyNumberFormat="1" applyFont="1" applyFill="1" applyBorder="1" applyAlignment="1">
      <alignment horizontal="center"/>
    </xf>
    <xf numFmtId="3" fontId="9" fillId="5" borderId="60" xfId="0" applyNumberFormat="1" applyFont="1" applyFill="1" applyBorder="1" applyAlignment="1">
      <alignment horizontal="center"/>
    </xf>
    <xf numFmtId="166" fontId="9" fillId="5" borderId="58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61" xfId="0" applyBorder="1"/>
    <xf numFmtId="166" fontId="1" fillId="6" borderId="1" xfId="0" applyNumberFormat="1" applyFont="1" applyFill="1" applyBorder="1" applyAlignment="1">
      <alignment horizontal="center" vertical="center"/>
    </xf>
    <xf numFmtId="3" fontId="1" fillId="6" borderId="11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1" fillId="6" borderId="62" xfId="0" applyNumberFormat="1" applyFont="1" applyFill="1" applyBorder="1" applyAlignment="1" applyProtection="1">
      <alignment horizontal="center" vertical="center"/>
      <protection locked="0"/>
    </xf>
    <xf numFmtId="3" fontId="1" fillId="6" borderId="61" xfId="0" applyNumberFormat="1" applyFont="1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167" fontId="9" fillId="5" borderId="38" xfId="1" applyNumberFormat="1" applyFont="1" applyFill="1" applyBorder="1" applyAlignment="1">
      <alignment horizontal="center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0" fontId="0" fillId="4" borderId="48" xfId="0" applyFill="1" applyBorder="1" applyAlignment="1">
      <alignment horizontal="center" wrapText="1"/>
    </xf>
    <xf numFmtId="0" fontId="0" fillId="4" borderId="49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wrapText="1"/>
    </xf>
    <xf numFmtId="0" fontId="0" fillId="5" borderId="46" xfId="0" applyFill="1" applyBorder="1" applyAlignment="1">
      <alignment horizontal="center" wrapText="1"/>
    </xf>
    <xf numFmtId="3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1" fillId="0" borderId="54" xfId="0" applyNumberFormat="1" applyFont="1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3" fontId="1" fillId="3" borderId="56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31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379233</xdr:colOff>
      <xdr:row>1</xdr:row>
      <xdr:rowOff>85517</xdr:rowOff>
    </xdr:from>
    <xdr:to>
      <xdr:col>2</xdr:col>
      <xdr:colOff>944059</xdr:colOff>
      <xdr:row>2</xdr:row>
      <xdr:rowOff>75490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468880" y="276017"/>
          <a:ext cx="2133650" cy="22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topLeftCell="A25" zoomScale="90" zoomScaleNormal="90" workbookViewId="0">
      <selection activeCell="H41" sqref="H41"/>
    </sheetView>
  </sheetViews>
  <sheetFormatPr baseColWidth="10" defaultColWidth="11.453125" defaultRowHeight="14.5" x14ac:dyDescent="0.35"/>
  <cols>
    <col min="6" max="6" width="12.1796875" customWidth="1"/>
    <col min="8" max="9" width="8.81640625" customWidth="1"/>
    <col min="10" max="10" width="7" customWidth="1"/>
  </cols>
  <sheetData>
    <row r="1" spans="1:19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5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35">
      <c r="A4" s="1"/>
      <c r="B4" s="1"/>
      <c r="C4" s="60" t="s">
        <v>0</v>
      </c>
      <c r="D4" s="1"/>
      <c r="E4" s="1"/>
      <c r="F4" s="1"/>
      <c r="G4" s="1"/>
      <c r="H4" s="1"/>
      <c r="I4" s="1"/>
      <c r="J4" s="1"/>
      <c r="K4" s="60" t="s">
        <v>1</v>
      </c>
      <c r="L4" s="1"/>
      <c r="M4" s="1"/>
      <c r="N4" s="1"/>
      <c r="O4" s="1"/>
      <c r="P4" s="1"/>
      <c r="Q4" s="1"/>
      <c r="R4" s="1"/>
      <c r="S4" s="1"/>
    </row>
    <row r="5" spans="1:19" x14ac:dyDescent="0.35">
      <c r="A5" s="1"/>
      <c r="B5" s="1"/>
      <c r="C5" s="60" t="s">
        <v>62</v>
      </c>
      <c r="D5" s="60"/>
      <c r="E5" s="60"/>
      <c r="F5" s="60"/>
      <c r="G5" s="60"/>
      <c r="H5" s="60"/>
      <c r="I5" s="60"/>
      <c r="J5" s="1"/>
      <c r="K5" s="60" t="s">
        <v>2</v>
      </c>
      <c r="L5" s="1"/>
      <c r="M5" s="1"/>
      <c r="N5" s="1"/>
      <c r="O5" s="1"/>
      <c r="P5" s="1"/>
      <c r="Q5" s="1"/>
      <c r="R5" s="1"/>
      <c r="S5" s="1"/>
    </row>
    <row r="6" spans="1:19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O6" s="1"/>
      <c r="P6" s="1"/>
      <c r="Q6" s="1"/>
      <c r="R6" s="1"/>
      <c r="S6" s="1"/>
    </row>
    <row r="7" spans="1:19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4" customHeight="1" x14ac:dyDescent="0.35">
      <c r="A8" s="1"/>
      <c r="B8" s="1"/>
      <c r="C8" s="98" t="s">
        <v>3</v>
      </c>
      <c r="D8" s="98" t="s">
        <v>4</v>
      </c>
      <c r="E8" s="46" t="s">
        <v>5</v>
      </c>
      <c r="F8" s="98" t="s">
        <v>63</v>
      </c>
      <c r="G8" s="102" t="s">
        <v>6</v>
      </c>
      <c r="H8" s="103"/>
      <c r="I8" s="1"/>
      <c r="J8" s="62"/>
      <c r="K8" s="100" t="s">
        <v>7</v>
      </c>
      <c r="L8" s="98" t="s">
        <v>8</v>
      </c>
      <c r="M8" s="100" t="s">
        <v>9</v>
      </c>
      <c r="N8" s="1"/>
      <c r="O8" s="1"/>
      <c r="P8" s="1"/>
      <c r="Q8" s="1"/>
      <c r="R8" s="1"/>
      <c r="S8" s="1"/>
    </row>
    <row r="9" spans="1:19" x14ac:dyDescent="0.35">
      <c r="A9" s="1"/>
      <c r="B9" s="1"/>
      <c r="C9" s="99"/>
      <c r="D9" s="99"/>
      <c r="E9" s="95" t="s">
        <v>10</v>
      </c>
      <c r="F9" s="99"/>
      <c r="G9" s="104"/>
      <c r="H9" s="105"/>
      <c r="I9" s="1"/>
      <c r="J9" s="62"/>
      <c r="K9" s="101"/>
      <c r="L9" s="99"/>
      <c r="M9" s="101"/>
      <c r="N9" s="1"/>
      <c r="O9" s="1"/>
      <c r="P9" s="1"/>
      <c r="Q9" s="1"/>
      <c r="R9" s="1"/>
      <c r="S9" s="1"/>
    </row>
    <row r="10" spans="1:19" x14ac:dyDescent="0.35">
      <c r="A10" s="1"/>
      <c r="B10" s="1"/>
      <c r="C10" s="46">
        <v>0</v>
      </c>
      <c r="D10" s="71" t="s">
        <v>61</v>
      </c>
      <c r="E10" s="72">
        <v>0.33333333333333331</v>
      </c>
      <c r="F10" s="73">
        <v>5548774</v>
      </c>
      <c r="G10" s="64" t="s">
        <v>11</v>
      </c>
      <c r="H10" s="64" t="s">
        <v>12</v>
      </c>
      <c r="I10" s="1"/>
      <c r="J10" s="62"/>
      <c r="K10" s="96" t="s">
        <v>12</v>
      </c>
      <c r="L10" s="46" t="s">
        <v>64</v>
      </c>
      <c r="M10" s="96" t="s">
        <v>64</v>
      </c>
      <c r="N10" s="1"/>
      <c r="O10" s="1"/>
      <c r="P10" s="1"/>
      <c r="Q10" s="1"/>
      <c r="R10" s="1"/>
      <c r="S10" s="1"/>
    </row>
    <row r="11" spans="1:19" x14ac:dyDescent="0.35">
      <c r="A11" s="1"/>
      <c r="B11" s="1"/>
      <c r="C11" s="47">
        <v>1</v>
      </c>
      <c r="D11" s="48">
        <v>46143</v>
      </c>
      <c r="E11" s="61">
        <v>0.33333333333333331</v>
      </c>
      <c r="F11" s="49">
        <f>'Día 1'!C16</f>
        <v>5551853</v>
      </c>
      <c r="G11" s="49">
        <f>F11-F10</f>
        <v>3079</v>
      </c>
      <c r="H11" s="50">
        <f>G11*1000/24/60/60</f>
        <v>35.636574074074069</v>
      </c>
      <c r="I11" s="1"/>
      <c r="K11" s="49">
        <v>30</v>
      </c>
      <c r="L11" s="49">
        <f>K11*60*60*24/1000</f>
        <v>2592</v>
      </c>
      <c r="M11" s="49">
        <f>G11</f>
        <v>3079</v>
      </c>
      <c r="N11" s="1"/>
      <c r="O11" s="1"/>
      <c r="P11" s="1"/>
      <c r="Q11" s="1"/>
      <c r="R11" s="1"/>
      <c r="S11" s="1"/>
    </row>
    <row r="12" spans="1:19" x14ac:dyDescent="0.35">
      <c r="A12" s="1"/>
      <c r="B12" s="1"/>
      <c r="C12" s="47">
        <v>2</v>
      </c>
      <c r="D12" s="48">
        <v>46144</v>
      </c>
      <c r="E12" s="61">
        <v>0.33333333333333331</v>
      </c>
      <c r="F12" s="49">
        <f>'Día 2'!C16</f>
        <v>5554904</v>
      </c>
      <c r="G12" s="49">
        <f t="shared" ref="G12:G41" si="0">F12-F11</f>
        <v>3051</v>
      </c>
      <c r="H12" s="50">
        <f t="shared" ref="H12:H41" si="1">G12*1000/24/60/60</f>
        <v>35.3125</v>
      </c>
      <c r="I12" s="1"/>
      <c r="J12" s="63"/>
      <c r="K12" s="49">
        <v>30</v>
      </c>
      <c r="L12" s="49">
        <f t="shared" ref="L12:L41" si="2">K12*60*60*24/1000</f>
        <v>2592</v>
      </c>
      <c r="M12" s="49">
        <f t="shared" ref="M12:M41" si="3">G12</f>
        <v>3051</v>
      </c>
      <c r="N12" s="1"/>
      <c r="O12" s="1"/>
      <c r="P12" s="1"/>
      <c r="Q12" s="1"/>
      <c r="R12" s="1"/>
      <c r="S12" s="1"/>
    </row>
    <row r="13" spans="1:19" x14ac:dyDescent="0.35">
      <c r="A13" s="1"/>
      <c r="B13" s="1"/>
      <c r="C13" s="47">
        <v>3</v>
      </c>
      <c r="D13" s="48">
        <v>46145</v>
      </c>
      <c r="E13" s="61">
        <v>0.33333333333333331</v>
      </c>
      <c r="F13" s="49">
        <f>'Día 3'!C16</f>
        <v>5558025</v>
      </c>
      <c r="G13" s="49">
        <f t="shared" si="0"/>
        <v>3121</v>
      </c>
      <c r="H13" s="50">
        <f t="shared" si="1"/>
        <v>36.12268518518519</v>
      </c>
      <c r="I13" s="1"/>
      <c r="J13" s="63"/>
      <c r="K13" s="49">
        <v>30</v>
      </c>
      <c r="L13" s="49">
        <f t="shared" si="2"/>
        <v>2592</v>
      </c>
      <c r="M13" s="49">
        <f t="shared" si="3"/>
        <v>3121</v>
      </c>
      <c r="N13" s="1"/>
      <c r="O13" s="1"/>
      <c r="P13" s="1"/>
      <c r="Q13" s="1"/>
      <c r="R13" s="1"/>
      <c r="S13" s="1"/>
    </row>
    <row r="14" spans="1:19" x14ac:dyDescent="0.35">
      <c r="A14" s="1"/>
      <c r="B14" s="1"/>
      <c r="C14" s="47">
        <v>4</v>
      </c>
      <c r="D14" s="48">
        <v>46146</v>
      </c>
      <c r="E14" s="61">
        <v>0.33333333333333331</v>
      </c>
      <c r="F14" s="49">
        <f>'Día 4'!C16</f>
        <v>5561097</v>
      </c>
      <c r="G14" s="49">
        <f t="shared" si="0"/>
        <v>3072</v>
      </c>
      <c r="H14" s="50">
        <f t="shared" si="1"/>
        <v>35.555555555555557</v>
      </c>
      <c r="I14" s="1"/>
      <c r="J14" s="63"/>
      <c r="K14" s="49">
        <v>30</v>
      </c>
      <c r="L14" s="49">
        <f t="shared" si="2"/>
        <v>2592</v>
      </c>
      <c r="M14" s="49">
        <f t="shared" si="3"/>
        <v>3072</v>
      </c>
      <c r="N14" s="1"/>
      <c r="O14" s="1"/>
      <c r="P14" s="1"/>
      <c r="Q14" s="1"/>
      <c r="R14" s="1"/>
      <c r="S14" s="1"/>
    </row>
    <row r="15" spans="1:19" x14ac:dyDescent="0.35">
      <c r="A15" s="1"/>
      <c r="B15" s="1"/>
      <c r="C15" s="47">
        <v>5</v>
      </c>
      <c r="D15" s="48">
        <v>46147</v>
      </c>
      <c r="E15" s="61">
        <v>0.33333333333333331</v>
      </c>
      <c r="F15" s="49">
        <f>'Día 5'!C16</f>
        <v>5564118</v>
      </c>
      <c r="G15" s="49">
        <f t="shared" si="0"/>
        <v>3021</v>
      </c>
      <c r="H15" s="50">
        <f t="shared" si="1"/>
        <v>34.965277777777779</v>
      </c>
      <c r="I15" s="1"/>
      <c r="J15" s="63"/>
      <c r="K15" s="49">
        <v>30</v>
      </c>
      <c r="L15" s="49">
        <f t="shared" si="2"/>
        <v>2592</v>
      </c>
      <c r="M15" s="49">
        <f t="shared" si="3"/>
        <v>3021</v>
      </c>
      <c r="N15" s="1"/>
      <c r="O15" s="1"/>
      <c r="P15" s="1"/>
      <c r="Q15" s="1"/>
      <c r="R15" s="1"/>
      <c r="S15" s="1"/>
    </row>
    <row r="16" spans="1:19" x14ac:dyDescent="0.35">
      <c r="A16" s="1"/>
      <c r="B16" s="1"/>
      <c r="C16" s="47">
        <v>6</v>
      </c>
      <c r="D16" s="48">
        <v>46148</v>
      </c>
      <c r="E16" s="61">
        <v>0.33333333333333331</v>
      </c>
      <c r="F16" s="49">
        <f>'DÍa 6'!C16</f>
        <v>5567191</v>
      </c>
      <c r="G16" s="49">
        <f t="shared" si="0"/>
        <v>3073</v>
      </c>
      <c r="H16" s="50">
        <f t="shared" si="1"/>
        <v>35.567129629629633</v>
      </c>
      <c r="I16" s="1"/>
      <c r="J16" s="63"/>
      <c r="K16" s="49">
        <v>30</v>
      </c>
      <c r="L16" s="49">
        <f t="shared" si="2"/>
        <v>2592</v>
      </c>
      <c r="M16" s="49">
        <f t="shared" si="3"/>
        <v>3073</v>
      </c>
      <c r="N16" s="1"/>
      <c r="O16" s="1"/>
      <c r="P16" s="1"/>
      <c r="Q16" s="1"/>
      <c r="R16" s="1"/>
      <c r="S16" s="1"/>
    </row>
    <row r="17" spans="1:19" x14ac:dyDescent="0.35">
      <c r="A17" s="1"/>
      <c r="B17" s="1"/>
      <c r="C17" s="47">
        <v>7</v>
      </c>
      <c r="D17" s="48">
        <v>46149</v>
      </c>
      <c r="E17" s="61">
        <v>0.33333333333333331</v>
      </c>
      <c r="F17" s="49">
        <f>'Día 7'!C16</f>
        <v>5570232</v>
      </c>
      <c r="G17" s="49">
        <f t="shared" si="0"/>
        <v>3041</v>
      </c>
      <c r="H17" s="50">
        <f t="shared" si="1"/>
        <v>35.19675925925926</v>
      </c>
      <c r="I17" s="1"/>
      <c r="J17" s="63"/>
      <c r="K17" s="49">
        <v>30</v>
      </c>
      <c r="L17" s="49">
        <f t="shared" si="2"/>
        <v>2592</v>
      </c>
      <c r="M17" s="49">
        <f t="shared" si="3"/>
        <v>3041</v>
      </c>
      <c r="N17" s="1"/>
      <c r="O17" s="1"/>
      <c r="P17" s="1"/>
      <c r="Q17" s="1"/>
      <c r="R17" s="1"/>
      <c r="S17" s="1"/>
    </row>
    <row r="18" spans="1:19" x14ac:dyDescent="0.35">
      <c r="A18" s="1"/>
      <c r="B18" s="1"/>
      <c r="C18" s="47">
        <v>8</v>
      </c>
      <c r="D18" s="48">
        <v>46150</v>
      </c>
      <c r="E18" s="61">
        <v>0.33333333333333331</v>
      </c>
      <c r="F18" s="49">
        <f>'Día 8'!C16</f>
        <v>5573289</v>
      </c>
      <c r="G18" s="49">
        <f t="shared" si="0"/>
        <v>3057</v>
      </c>
      <c r="H18" s="50">
        <f t="shared" si="1"/>
        <v>35.381944444444443</v>
      </c>
      <c r="I18" s="1"/>
      <c r="J18" s="63"/>
      <c r="K18" s="49">
        <v>30</v>
      </c>
      <c r="L18" s="49">
        <f t="shared" si="2"/>
        <v>2592</v>
      </c>
      <c r="M18" s="49">
        <f t="shared" si="3"/>
        <v>3057</v>
      </c>
      <c r="N18" s="1"/>
      <c r="O18" s="1"/>
      <c r="P18" s="1"/>
      <c r="Q18" s="1"/>
      <c r="R18" s="1"/>
      <c r="S18" s="1"/>
    </row>
    <row r="19" spans="1:19" x14ac:dyDescent="0.35">
      <c r="A19" s="1"/>
      <c r="B19" s="1"/>
      <c r="C19" s="47">
        <v>9</v>
      </c>
      <c r="D19" s="48">
        <v>46151</v>
      </c>
      <c r="E19" s="61">
        <v>0.33333333333333331</v>
      </c>
      <c r="F19" s="49">
        <f>'Día 9'!C16</f>
        <v>5576350</v>
      </c>
      <c r="G19" s="49">
        <f t="shared" si="0"/>
        <v>3061</v>
      </c>
      <c r="H19" s="50">
        <f t="shared" si="1"/>
        <v>35.42824074074074</v>
      </c>
      <c r="I19" s="1"/>
      <c r="J19" s="63"/>
      <c r="K19" s="49">
        <v>30</v>
      </c>
      <c r="L19" s="49">
        <f t="shared" si="2"/>
        <v>2592</v>
      </c>
      <c r="M19" s="49">
        <f t="shared" si="3"/>
        <v>3061</v>
      </c>
      <c r="N19" s="1"/>
      <c r="O19" s="1"/>
      <c r="P19" s="1"/>
      <c r="Q19" s="1"/>
      <c r="R19" s="1"/>
      <c r="S19" s="1"/>
    </row>
    <row r="20" spans="1:19" x14ac:dyDescent="0.35">
      <c r="A20" s="1"/>
      <c r="B20" s="1"/>
      <c r="C20" s="47">
        <v>10</v>
      </c>
      <c r="D20" s="48">
        <v>46152</v>
      </c>
      <c r="E20" s="61">
        <v>0.33333333333333331</v>
      </c>
      <c r="F20" s="49">
        <f>'Día 10'!C16</f>
        <v>5579425</v>
      </c>
      <c r="G20" s="49">
        <f t="shared" si="0"/>
        <v>3075</v>
      </c>
      <c r="H20" s="50">
        <f t="shared" si="1"/>
        <v>35.590277777777779</v>
      </c>
      <c r="I20" s="1"/>
      <c r="J20" s="63"/>
      <c r="K20" s="49">
        <v>30</v>
      </c>
      <c r="L20" s="49">
        <f t="shared" si="2"/>
        <v>2592</v>
      </c>
      <c r="M20" s="49">
        <f t="shared" si="3"/>
        <v>3075</v>
      </c>
      <c r="N20" s="1"/>
      <c r="O20" s="1"/>
      <c r="P20" s="1"/>
      <c r="Q20" s="1"/>
      <c r="R20" s="1"/>
      <c r="S20" s="1"/>
    </row>
    <row r="21" spans="1:19" x14ac:dyDescent="0.35">
      <c r="A21" s="1"/>
      <c r="B21" s="1"/>
      <c r="C21" s="47">
        <v>11</v>
      </c>
      <c r="D21" s="48">
        <v>46153</v>
      </c>
      <c r="E21" s="61">
        <v>0.33333333333333331</v>
      </c>
      <c r="F21" s="49">
        <f>'Día 11'!C16</f>
        <v>5582532</v>
      </c>
      <c r="G21" s="49">
        <f t="shared" si="0"/>
        <v>3107</v>
      </c>
      <c r="H21" s="50">
        <f t="shared" si="1"/>
        <v>35.960648148148145</v>
      </c>
      <c r="I21" s="1"/>
      <c r="J21" s="63"/>
      <c r="K21" s="49">
        <v>30</v>
      </c>
      <c r="L21" s="49">
        <f t="shared" si="2"/>
        <v>2592</v>
      </c>
      <c r="M21" s="49">
        <f t="shared" si="3"/>
        <v>3107</v>
      </c>
      <c r="N21" s="1"/>
      <c r="O21" s="1"/>
      <c r="P21" s="1"/>
      <c r="Q21" s="1"/>
      <c r="R21" s="1"/>
      <c r="S21" s="1"/>
    </row>
    <row r="22" spans="1:19" x14ac:dyDescent="0.35">
      <c r="A22" s="1"/>
      <c r="B22" s="1"/>
      <c r="C22" s="47">
        <v>12</v>
      </c>
      <c r="D22" s="48">
        <v>46154</v>
      </c>
      <c r="E22" s="61">
        <v>0.33333333333333331</v>
      </c>
      <c r="F22" s="49">
        <f>'Día 12'!C16</f>
        <v>5585621</v>
      </c>
      <c r="G22" s="49">
        <f t="shared" si="0"/>
        <v>3089</v>
      </c>
      <c r="H22" s="50">
        <f t="shared" si="1"/>
        <v>35.75231481481481</v>
      </c>
      <c r="I22" s="1"/>
      <c r="J22" s="63"/>
      <c r="K22" s="49">
        <v>30</v>
      </c>
      <c r="L22" s="49">
        <f t="shared" si="2"/>
        <v>2592</v>
      </c>
      <c r="M22" s="49">
        <f t="shared" si="3"/>
        <v>3089</v>
      </c>
      <c r="N22" s="1"/>
      <c r="O22" s="1" t="s">
        <v>13</v>
      </c>
      <c r="P22" s="1"/>
      <c r="Q22" s="1"/>
      <c r="R22" s="1"/>
      <c r="S22" s="1"/>
    </row>
    <row r="23" spans="1:19" x14ac:dyDescent="0.35">
      <c r="A23" s="1"/>
      <c r="B23" s="1"/>
      <c r="C23" s="47">
        <v>13</v>
      </c>
      <c r="D23" s="48">
        <v>46155</v>
      </c>
      <c r="E23" s="61">
        <v>0.33333333333333331</v>
      </c>
      <c r="F23" s="49">
        <f>'Día 13'!C16</f>
        <v>5588672</v>
      </c>
      <c r="G23" s="49">
        <f t="shared" si="0"/>
        <v>3051</v>
      </c>
      <c r="H23" s="50">
        <f t="shared" si="1"/>
        <v>35.3125</v>
      </c>
      <c r="I23" s="1"/>
      <c r="J23" s="63"/>
      <c r="K23" s="49">
        <v>30</v>
      </c>
      <c r="L23" s="49">
        <f t="shared" si="2"/>
        <v>2592</v>
      </c>
      <c r="M23" s="49">
        <f t="shared" si="3"/>
        <v>3051</v>
      </c>
      <c r="N23" s="1"/>
      <c r="O23" s="1"/>
      <c r="P23" s="1"/>
      <c r="Q23" s="1"/>
      <c r="R23" s="1"/>
      <c r="S23" s="1"/>
    </row>
    <row r="24" spans="1:19" x14ac:dyDescent="0.35">
      <c r="A24" s="1"/>
      <c r="B24" s="1"/>
      <c r="C24" s="47">
        <v>14</v>
      </c>
      <c r="D24" s="48">
        <v>46156</v>
      </c>
      <c r="E24" s="61">
        <v>0.33333333333333331</v>
      </c>
      <c r="F24" s="49">
        <f>'Día 14'!C16</f>
        <v>5591757</v>
      </c>
      <c r="G24" s="49">
        <f t="shared" si="0"/>
        <v>3085</v>
      </c>
      <c r="H24" s="50">
        <f t="shared" si="1"/>
        <v>35.706018518518519</v>
      </c>
      <c r="I24" s="1"/>
      <c r="J24" s="63"/>
      <c r="K24" s="49">
        <v>30</v>
      </c>
      <c r="L24" s="49">
        <f t="shared" si="2"/>
        <v>2592</v>
      </c>
      <c r="M24" s="49">
        <f t="shared" si="3"/>
        <v>3085</v>
      </c>
      <c r="N24" s="1"/>
      <c r="O24" s="1"/>
      <c r="P24" s="1"/>
      <c r="Q24" s="1"/>
      <c r="R24" s="1"/>
      <c r="S24" s="1"/>
    </row>
    <row r="25" spans="1:19" x14ac:dyDescent="0.35">
      <c r="A25" s="1"/>
      <c r="B25" s="1"/>
      <c r="C25" s="47">
        <v>15</v>
      </c>
      <c r="D25" s="48">
        <v>46157</v>
      </c>
      <c r="E25" s="61">
        <v>0.33333333333333331</v>
      </c>
      <c r="F25" s="49">
        <f>'Día 15'!C16</f>
        <v>5594858</v>
      </c>
      <c r="G25" s="49">
        <f t="shared" si="0"/>
        <v>3101</v>
      </c>
      <c r="H25" s="50">
        <f t="shared" si="1"/>
        <v>35.891203703703702</v>
      </c>
      <c r="I25" s="1"/>
      <c r="J25" s="63"/>
      <c r="K25" s="49">
        <v>30</v>
      </c>
      <c r="L25" s="49">
        <f t="shared" si="2"/>
        <v>2592</v>
      </c>
      <c r="M25" s="49">
        <f t="shared" si="3"/>
        <v>3101</v>
      </c>
      <c r="N25" s="1"/>
      <c r="O25" s="1"/>
      <c r="P25" s="1"/>
      <c r="Q25" s="1"/>
      <c r="R25" s="1"/>
      <c r="S25" s="1"/>
    </row>
    <row r="26" spans="1:19" x14ac:dyDescent="0.35">
      <c r="A26" s="1"/>
      <c r="B26" s="1"/>
      <c r="C26" s="47">
        <v>16</v>
      </c>
      <c r="D26" s="48">
        <v>46158</v>
      </c>
      <c r="E26" s="61">
        <v>0.33333333333333331</v>
      </c>
      <c r="F26" s="49">
        <f>'Día 16'!C16</f>
        <v>5597956</v>
      </c>
      <c r="G26" s="49">
        <f t="shared" si="0"/>
        <v>3098</v>
      </c>
      <c r="H26" s="50">
        <f t="shared" si="1"/>
        <v>35.856481481481481</v>
      </c>
      <c r="I26" s="1"/>
      <c r="J26" s="63"/>
      <c r="K26" s="49">
        <v>30</v>
      </c>
      <c r="L26" s="49">
        <f t="shared" si="2"/>
        <v>2592</v>
      </c>
      <c r="M26" s="49">
        <f t="shared" si="3"/>
        <v>3098</v>
      </c>
      <c r="N26" s="1"/>
      <c r="O26" s="1"/>
      <c r="P26" s="1"/>
      <c r="Q26" s="1"/>
      <c r="R26" s="1"/>
      <c r="S26" s="1"/>
    </row>
    <row r="27" spans="1:19" x14ac:dyDescent="0.35">
      <c r="A27" s="1"/>
      <c r="B27" s="1"/>
      <c r="C27" s="47">
        <v>17</v>
      </c>
      <c r="D27" s="48">
        <v>46159</v>
      </c>
      <c r="E27" s="61">
        <v>0.33333333333333331</v>
      </c>
      <c r="F27" s="49">
        <f>'Día 17'!C16</f>
        <v>5601079</v>
      </c>
      <c r="G27" s="49">
        <f t="shared" si="0"/>
        <v>3123</v>
      </c>
      <c r="H27" s="50">
        <f t="shared" si="1"/>
        <v>36.145833333333336</v>
      </c>
      <c r="I27" s="1"/>
      <c r="J27" s="63"/>
      <c r="K27" s="49">
        <v>30</v>
      </c>
      <c r="L27" s="49">
        <f t="shared" si="2"/>
        <v>2592</v>
      </c>
      <c r="M27" s="49">
        <f t="shared" si="3"/>
        <v>3123</v>
      </c>
      <c r="N27" s="1"/>
      <c r="O27" s="1"/>
      <c r="P27" s="1"/>
      <c r="Q27" s="1"/>
      <c r="R27" s="1"/>
      <c r="S27" s="1"/>
    </row>
    <row r="28" spans="1:19" x14ac:dyDescent="0.35">
      <c r="A28" s="1"/>
      <c r="B28" s="1"/>
      <c r="C28" s="47">
        <v>18</v>
      </c>
      <c r="D28" s="48">
        <v>46160</v>
      </c>
      <c r="E28" s="61">
        <v>0.33333333333333331</v>
      </c>
      <c r="F28" s="49">
        <f>'Día 18'!C16</f>
        <v>5604155</v>
      </c>
      <c r="G28" s="49">
        <f t="shared" si="0"/>
        <v>3076</v>
      </c>
      <c r="H28" s="50">
        <f t="shared" si="1"/>
        <v>35.601851851851855</v>
      </c>
      <c r="I28" s="1"/>
      <c r="J28" s="63"/>
      <c r="K28" s="49">
        <v>30</v>
      </c>
      <c r="L28" s="49">
        <f t="shared" si="2"/>
        <v>2592</v>
      </c>
      <c r="M28" s="49">
        <f t="shared" si="3"/>
        <v>3076</v>
      </c>
      <c r="N28" s="1"/>
      <c r="O28" s="1"/>
      <c r="P28" s="1"/>
      <c r="Q28" s="1"/>
      <c r="R28" s="1"/>
      <c r="S28" s="1"/>
    </row>
    <row r="29" spans="1:19" x14ac:dyDescent="0.35">
      <c r="A29" s="1"/>
      <c r="B29" s="1"/>
      <c r="C29" s="47">
        <v>19</v>
      </c>
      <c r="D29" s="48">
        <v>46161</v>
      </c>
      <c r="E29" s="61">
        <v>0.33333333333333331</v>
      </c>
      <c r="F29" s="49">
        <f>'Día 19'!C16</f>
        <v>5607270</v>
      </c>
      <c r="G29" s="49">
        <f t="shared" si="0"/>
        <v>3115</v>
      </c>
      <c r="H29" s="50">
        <f t="shared" si="1"/>
        <v>36.05324074074074</v>
      </c>
      <c r="I29" s="1"/>
      <c r="J29" s="63"/>
      <c r="K29" s="49">
        <v>30</v>
      </c>
      <c r="L29" s="49">
        <f t="shared" si="2"/>
        <v>2592</v>
      </c>
      <c r="M29" s="49">
        <f t="shared" si="3"/>
        <v>3115</v>
      </c>
      <c r="N29" s="1"/>
      <c r="O29" s="1"/>
      <c r="P29" s="1"/>
      <c r="Q29" s="1"/>
      <c r="R29" s="1"/>
      <c r="S29" s="1"/>
    </row>
    <row r="30" spans="1:19" x14ac:dyDescent="0.35">
      <c r="A30" s="1"/>
      <c r="B30" s="1"/>
      <c r="C30" s="47">
        <v>20</v>
      </c>
      <c r="D30" s="48">
        <v>46162</v>
      </c>
      <c r="E30" s="61">
        <v>0.33333333333333331</v>
      </c>
      <c r="F30" s="49">
        <f>'Día 20'!C16</f>
        <v>5610456</v>
      </c>
      <c r="G30" s="49">
        <f t="shared" si="0"/>
        <v>3186</v>
      </c>
      <c r="H30" s="50">
        <f t="shared" si="1"/>
        <v>36.875</v>
      </c>
      <c r="I30" s="1"/>
      <c r="J30" s="63"/>
      <c r="K30" s="49">
        <v>30</v>
      </c>
      <c r="L30" s="49">
        <f t="shared" si="2"/>
        <v>2592</v>
      </c>
      <c r="M30" s="49">
        <f t="shared" si="3"/>
        <v>3186</v>
      </c>
      <c r="N30" s="1"/>
      <c r="O30" s="1"/>
      <c r="P30" s="1"/>
      <c r="Q30" s="1"/>
      <c r="R30" s="1"/>
      <c r="S30" s="1"/>
    </row>
    <row r="31" spans="1:19" x14ac:dyDescent="0.35">
      <c r="A31" s="1"/>
      <c r="B31" s="1"/>
      <c r="C31" s="47">
        <v>21</v>
      </c>
      <c r="D31" s="48">
        <v>46163</v>
      </c>
      <c r="E31" s="61">
        <v>0.33333333333333331</v>
      </c>
      <c r="F31" s="49">
        <f>'Día 21'!C16</f>
        <v>5613580</v>
      </c>
      <c r="G31" s="49">
        <f t="shared" si="0"/>
        <v>3124</v>
      </c>
      <c r="H31" s="50">
        <f t="shared" si="1"/>
        <v>36.157407407407405</v>
      </c>
      <c r="I31" s="1"/>
      <c r="J31" s="63"/>
      <c r="K31" s="49">
        <v>30</v>
      </c>
      <c r="L31" s="49">
        <f t="shared" si="2"/>
        <v>2592</v>
      </c>
      <c r="M31" s="49">
        <f t="shared" si="3"/>
        <v>3124</v>
      </c>
      <c r="N31" s="1"/>
      <c r="O31" s="1"/>
      <c r="P31" s="1"/>
      <c r="Q31" s="1"/>
      <c r="R31" s="1"/>
      <c r="S31" s="1"/>
    </row>
    <row r="32" spans="1:19" x14ac:dyDescent="0.35">
      <c r="A32" s="1"/>
      <c r="B32" s="1"/>
      <c r="C32" s="47">
        <v>22</v>
      </c>
      <c r="D32" s="48">
        <v>46164</v>
      </c>
      <c r="E32" s="61">
        <v>0.33333333333333331</v>
      </c>
      <c r="F32" s="49">
        <f>'Día 22'!C16</f>
        <v>5616671</v>
      </c>
      <c r="G32" s="49">
        <f t="shared" si="0"/>
        <v>3091</v>
      </c>
      <c r="H32" s="50">
        <f t="shared" si="1"/>
        <v>35.775462962962962</v>
      </c>
      <c r="I32" s="1"/>
      <c r="J32" s="63"/>
      <c r="K32" s="49">
        <v>30</v>
      </c>
      <c r="L32" s="49">
        <f t="shared" si="2"/>
        <v>2592</v>
      </c>
      <c r="M32" s="49">
        <f t="shared" si="3"/>
        <v>3091</v>
      </c>
      <c r="N32" s="1"/>
      <c r="O32" s="1"/>
      <c r="P32" s="1"/>
      <c r="Q32" s="1"/>
      <c r="R32" s="1"/>
      <c r="S32" s="1"/>
    </row>
    <row r="33" spans="1:19" x14ac:dyDescent="0.35">
      <c r="A33" s="1"/>
      <c r="B33" s="1"/>
      <c r="C33" s="47">
        <v>23</v>
      </c>
      <c r="D33" s="48">
        <v>46165</v>
      </c>
      <c r="E33" s="61">
        <v>0.33333333333333331</v>
      </c>
      <c r="F33" s="49">
        <f>'Día 23'!C16</f>
        <v>5619776</v>
      </c>
      <c r="G33" s="49">
        <f t="shared" si="0"/>
        <v>3105</v>
      </c>
      <c r="H33" s="50">
        <f t="shared" si="1"/>
        <v>35.9375</v>
      </c>
      <c r="I33" s="1"/>
      <c r="J33" s="63"/>
      <c r="K33" s="49">
        <v>30</v>
      </c>
      <c r="L33" s="49">
        <f t="shared" si="2"/>
        <v>2592</v>
      </c>
      <c r="M33" s="49">
        <f t="shared" si="3"/>
        <v>3105</v>
      </c>
      <c r="N33" s="1"/>
      <c r="O33" s="1"/>
      <c r="P33" s="1"/>
      <c r="Q33" s="1"/>
      <c r="R33" s="1"/>
      <c r="S33" s="1"/>
    </row>
    <row r="34" spans="1:19" x14ac:dyDescent="0.35">
      <c r="A34" s="1"/>
      <c r="B34" s="1"/>
      <c r="C34" s="47">
        <v>24</v>
      </c>
      <c r="D34" s="48">
        <v>46166</v>
      </c>
      <c r="E34" s="61">
        <v>0.33333333333333331</v>
      </c>
      <c r="F34" s="49">
        <f>'Día 24'!C16</f>
        <v>5622931</v>
      </c>
      <c r="G34" s="49">
        <f t="shared" si="0"/>
        <v>3155</v>
      </c>
      <c r="H34" s="50">
        <f t="shared" si="1"/>
        <v>36.516203703703702</v>
      </c>
      <c r="I34" s="1"/>
      <c r="J34" s="63"/>
      <c r="K34" s="49">
        <v>30</v>
      </c>
      <c r="L34" s="49">
        <f t="shared" si="2"/>
        <v>2592</v>
      </c>
      <c r="M34" s="49">
        <f t="shared" si="3"/>
        <v>3155</v>
      </c>
      <c r="N34" s="1"/>
      <c r="O34" s="1"/>
      <c r="P34" s="1"/>
      <c r="Q34" s="1"/>
      <c r="R34" s="1"/>
      <c r="S34" s="1"/>
    </row>
    <row r="35" spans="1:19" x14ac:dyDescent="0.35">
      <c r="A35" s="1"/>
      <c r="B35" s="1"/>
      <c r="C35" s="47">
        <v>25</v>
      </c>
      <c r="D35" s="48">
        <v>46167</v>
      </c>
      <c r="E35" s="61">
        <v>0.33333333333333331</v>
      </c>
      <c r="F35" s="49">
        <f>'Día 25'!C16</f>
        <v>5626116</v>
      </c>
      <c r="G35" s="49">
        <f t="shared" si="0"/>
        <v>3185</v>
      </c>
      <c r="H35" s="50">
        <f t="shared" si="1"/>
        <v>36.863425925925931</v>
      </c>
      <c r="I35" s="1"/>
      <c r="J35" s="63"/>
      <c r="K35" s="49">
        <v>30</v>
      </c>
      <c r="L35" s="49">
        <f t="shared" si="2"/>
        <v>2592</v>
      </c>
      <c r="M35" s="49">
        <f t="shared" si="3"/>
        <v>3185</v>
      </c>
      <c r="N35" s="1"/>
      <c r="O35" s="1"/>
      <c r="P35" s="1"/>
      <c r="Q35" s="1"/>
      <c r="R35" s="1"/>
      <c r="S35" s="1"/>
    </row>
    <row r="36" spans="1:19" x14ac:dyDescent="0.35">
      <c r="A36" s="1"/>
      <c r="B36" s="1"/>
      <c r="C36" s="47">
        <v>26</v>
      </c>
      <c r="D36" s="48">
        <v>46168</v>
      </c>
      <c r="E36" s="61">
        <v>0.33333333333333331</v>
      </c>
      <c r="F36" s="49">
        <f>'Día 26'!C16</f>
        <v>5629305</v>
      </c>
      <c r="G36" s="49">
        <f t="shared" si="0"/>
        <v>3189</v>
      </c>
      <c r="H36" s="50">
        <f t="shared" si="1"/>
        <v>36.909722222222221</v>
      </c>
      <c r="I36" s="1"/>
      <c r="J36" s="63"/>
      <c r="K36" s="49">
        <v>30</v>
      </c>
      <c r="L36" s="49">
        <f t="shared" si="2"/>
        <v>2592</v>
      </c>
      <c r="M36" s="49">
        <f t="shared" si="3"/>
        <v>3189</v>
      </c>
      <c r="N36" s="1"/>
      <c r="O36" s="1"/>
      <c r="P36" s="1"/>
      <c r="Q36" s="1"/>
      <c r="R36" s="1"/>
      <c r="S36" s="1"/>
    </row>
    <row r="37" spans="1:19" x14ac:dyDescent="0.35">
      <c r="A37" s="1"/>
      <c r="B37" s="1"/>
      <c r="C37" s="47">
        <v>27</v>
      </c>
      <c r="D37" s="48">
        <v>46169</v>
      </c>
      <c r="E37" s="61">
        <v>0.33333333333333331</v>
      </c>
      <c r="F37" s="49">
        <f>'Día 27'!C16</f>
        <v>5632403</v>
      </c>
      <c r="G37" s="49">
        <f t="shared" si="0"/>
        <v>3098</v>
      </c>
      <c r="H37" s="50">
        <f t="shared" si="1"/>
        <v>35.856481481481481</v>
      </c>
      <c r="I37" s="1"/>
      <c r="J37" s="63"/>
      <c r="K37" s="49">
        <v>30</v>
      </c>
      <c r="L37" s="49">
        <f t="shared" si="2"/>
        <v>2592</v>
      </c>
      <c r="M37" s="49">
        <f t="shared" si="3"/>
        <v>3098</v>
      </c>
      <c r="N37" s="1"/>
      <c r="O37" s="1"/>
      <c r="P37" s="1"/>
      <c r="Q37" s="1"/>
      <c r="R37" s="1"/>
      <c r="S37" s="1"/>
    </row>
    <row r="38" spans="1:19" x14ac:dyDescent="0.35">
      <c r="A38" s="1"/>
      <c r="B38" s="1"/>
      <c r="C38" s="47">
        <v>28</v>
      </c>
      <c r="D38" s="48">
        <v>46170</v>
      </c>
      <c r="E38" s="61">
        <v>0.33333333333333331</v>
      </c>
      <c r="F38" s="49">
        <f>'Día 28'!C16</f>
        <v>5635492</v>
      </c>
      <c r="G38" s="49">
        <f t="shared" si="0"/>
        <v>3089</v>
      </c>
      <c r="H38" s="50">
        <f t="shared" si="1"/>
        <v>35.75231481481481</v>
      </c>
      <c r="I38" s="1"/>
      <c r="J38" s="63"/>
      <c r="K38" s="49">
        <v>30</v>
      </c>
      <c r="L38" s="49">
        <f t="shared" si="2"/>
        <v>2592</v>
      </c>
      <c r="M38" s="49">
        <f t="shared" si="3"/>
        <v>3089</v>
      </c>
      <c r="N38" s="1"/>
      <c r="O38" s="1"/>
      <c r="P38" s="1"/>
      <c r="Q38" s="1"/>
      <c r="R38" s="1"/>
      <c r="S38" s="1"/>
    </row>
    <row r="39" spans="1:19" x14ac:dyDescent="0.35">
      <c r="A39" s="1"/>
      <c r="B39" s="1"/>
      <c r="C39" s="47">
        <v>29</v>
      </c>
      <c r="D39" s="48">
        <v>46171</v>
      </c>
      <c r="E39" s="61">
        <v>0.33333333333333331</v>
      </c>
      <c r="F39" s="49">
        <f>'Día 29'!C16</f>
        <v>5638557</v>
      </c>
      <c r="G39" s="49">
        <f t="shared" si="0"/>
        <v>3065</v>
      </c>
      <c r="H39" s="50">
        <f t="shared" si="1"/>
        <v>35.474537037037038</v>
      </c>
      <c r="I39" s="1"/>
      <c r="J39" s="63"/>
      <c r="K39" s="49">
        <v>30</v>
      </c>
      <c r="L39" s="49">
        <f t="shared" si="2"/>
        <v>2592</v>
      </c>
      <c r="M39" s="49">
        <f t="shared" si="3"/>
        <v>3065</v>
      </c>
      <c r="N39" s="1"/>
      <c r="O39" s="1"/>
      <c r="P39" s="1"/>
      <c r="Q39" s="1"/>
      <c r="R39" s="1"/>
      <c r="S39" s="1"/>
    </row>
    <row r="40" spans="1:19" x14ac:dyDescent="0.35">
      <c r="A40" s="1"/>
      <c r="B40" s="1"/>
      <c r="C40" s="47">
        <v>30</v>
      </c>
      <c r="D40" s="48">
        <v>46172</v>
      </c>
      <c r="E40" s="61">
        <v>0.33333333333333298</v>
      </c>
      <c r="F40" s="49">
        <f>'Día 30'!C16</f>
        <v>5641615</v>
      </c>
      <c r="G40" s="49">
        <f t="shared" si="0"/>
        <v>3058</v>
      </c>
      <c r="H40" s="50">
        <f t="shared" si="1"/>
        <v>35.393518518518519</v>
      </c>
      <c r="I40" s="1"/>
      <c r="J40" s="63"/>
      <c r="K40" s="49">
        <v>30</v>
      </c>
      <c r="L40" s="49">
        <f t="shared" si="2"/>
        <v>2592</v>
      </c>
      <c r="M40" s="49">
        <f t="shared" si="3"/>
        <v>3058</v>
      </c>
      <c r="N40" s="1"/>
      <c r="O40" s="1"/>
      <c r="P40" s="1"/>
      <c r="Q40" s="1"/>
      <c r="R40" s="1"/>
      <c r="S40" s="1"/>
    </row>
    <row r="41" spans="1:19" x14ac:dyDescent="0.35">
      <c r="A41" s="1"/>
      <c r="B41" s="1"/>
      <c r="C41" s="47">
        <v>31</v>
      </c>
      <c r="D41" s="48">
        <v>46173</v>
      </c>
      <c r="E41" s="61">
        <v>0.33333333333333298</v>
      </c>
      <c r="F41" s="49">
        <v>5644622</v>
      </c>
      <c r="G41" s="49">
        <f t="shared" si="0"/>
        <v>3007</v>
      </c>
      <c r="H41" s="50">
        <f t="shared" si="1"/>
        <v>34.80324074074074</v>
      </c>
      <c r="I41" s="1"/>
      <c r="J41" s="1"/>
      <c r="K41" s="49">
        <v>30</v>
      </c>
      <c r="L41" s="49">
        <f t="shared" si="2"/>
        <v>2592</v>
      </c>
      <c r="M41" s="49">
        <f t="shared" si="3"/>
        <v>3007</v>
      </c>
      <c r="N41" s="1"/>
      <c r="O41" s="1"/>
      <c r="P41" s="1"/>
      <c r="Q41" s="1"/>
      <c r="R41" s="1"/>
      <c r="S41" s="1"/>
    </row>
    <row r="42" spans="1:19" x14ac:dyDescent="0.35">
      <c r="A42" s="1"/>
      <c r="B42" s="1"/>
      <c r="C42" s="1"/>
      <c r="D42" s="1"/>
      <c r="E42" s="1"/>
      <c r="F42" s="1"/>
      <c r="G42" s="97">
        <f>(AVERAGE(G11:G41)-2592)/2592</f>
        <v>0.19285145360414183</v>
      </c>
      <c r="H42" s="97">
        <f>(AVERAGE(H11:H41)-30)/30</f>
        <v>0.19285145360414166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" thickBot="1" x14ac:dyDescent="0.4">
      <c r="A43" s="1"/>
      <c r="B43" s="1"/>
      <c r="C43" s="51"/>
      <c r="D43" s="52"/>
      <c r="E43" s="52"/>
      <c r="F43" s="52"/>
      <c r="G43" s="52"/>
      <c r="H43" s="53"/>
      <c r="I43" s="1"/>
      <c r="J43" s="106" t="s">
        <v>14</v>
      </c>
      <c r="K43" s="68" t="s">
        <v>15</v>
      </c>
      <c r="L43" s="67">
        <f>SUM(L11:L41)</f>
        <v>80352</v>
      </c>
      <c r="M43" s="83">
        <f>SUM(M11:M41)</f>
        <v>95848</v>
      </c>
      <c r="N43" s="1"/>
      <c r="O43" s="1"/>
      <c r="P43" s="1"/>
      <c r="Q43" s="1"/>
      <c r="R43" s="1"/>
      <c r="S43" s="1"/>
    </row>
    <row r="44" spans="1:19" ht="15" thickBot="1" x14ac:dyDescent="0.4">
      <c r="A44" s="1"/>
      <c r="B44" s="1"/>
      <c r="C44" s="54"/>
      <c r="D44" s="58" t="s">
        <v>16</v>
      </c>
      <c r="E44" s="58"/>
      <c r="F44" s="58"/>
      <c r="G44" s="76">
        <f>(F41-F10)*1000/31/24/60/60</f>
        <v>35.78554360812425</v>
      </c>
      <c r="H44" s="59" t="s">
        <v>17</v>
      </c>
      <c r="I44" s="1"/>
      <c r="J44" s="107"/>
      <c r="K44" s="69" t="s">
        <v>18</v>
      </c>
      <c r="L44" s="82">
        <f>L43*1000/31/24/60/60</f>
        <v>30</v>
      </c>
      <c r="M44" s="84">
        <f>M43*1000/31/24/60/60</f>
        <v>35.78554360812425</v>
      </c>
      <c r="N44" s="60" t="s">
        <v>19</v>
      </c>
      <c r="O44" s="1"/>
      <c r="P44" s="1"/>
      <c r="Q44" s="1"/>
      <c r="R44" s="1"/>
      <c r="S44" s="1"/>
    </row>
    <row r="45" spans="1:19" x14ac:dyDescent="0.35">
      <c r="A45" s="1"/>
      <c r="B45" s="1"/>
      <c r="C45" s="55"/>
      <c r="D45" s="56"/>
      <c r="E45" s="56"/>
      <c r="F45" s="56"/>
      <c r="G45" s="56"/>
      <c r="H45" s="5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35">
      <c r="A46" s="1"/>
      <c r="B46" s="1"/>
      <c r="C46" s="1"/>
      <c r="D46" s="1"/>
      <c r="E46" s="1"/>
      <c r="F46" s="1"/>
      <c r="G46" s="1"/>
      <c r="H46" s="1"/>
      <c r="I46" s="1"/>
      <c r="J46" s="65" t="s">
        <v>20</v>
      </c>
      <c r="K46" s="66" t="s">
        <v>11</v>
      </c>
      <c r="L46" s="66"/>
      <c r="M46" s="75">
        <f>M43-L43</f>
        <v>15496</v>
      </c>
      <c r="N46" s="1"/>
      <c r="O46" s="1"/>
      <c r="P46" s="1"/>
      <c r="Q46" s="1"/>
      <c r="R46" s="1"/>
      <c r="S46" s="1"/>
    </row>
    <row r="47" spans="1:19" x14ac:dyDescent="0.35">
      <c r="A47" s="1"/>
      <c r="B47" s="1"/>
      <c r="C47" s="60" t="s">
        <v>21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77"/>
      <c r="N49" s="1"/>
      <c r="O49" s="1"/>
      <c r="P49" s="1"/>
      <c r="Q49" s="1"/>
      <c r="R49" s="1"/>
      <c r="S49" s="1"/>
    </row>
    <row r="50" spans="1:19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</sheetData>
  <mergeCells count="8">
    <mergeCell ref="J43:J44"/>
    <mergeCell ref="F8:F9"/>
    <mergeCell ref="D8:D9"/>
    <mergeCell ref="C8:C9"/>
    <mergeCell ref="L8:L9"/>
    <mergeCell ref="M8:M9"/>
    <mergeCell ref="K8:K9"/>
    <mergeCell ref="G8:H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38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74">
        <f>+'Día 8'!C26</f>
        <v>5574562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4">
        <v>5576350</v>
      </c>
      <c r="D16" s="40">
        <f>+C16-C8</f>
        <v>1788</v>
      </c>
      <c r="E16" s="85">
        <f>+D16*1000/14/3600</f>
        <v>35.476190476190474</v>
      </c>
      <c r="F16" s="41"/>
      <c r="G16" s="129"/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5577021</v>
      </c>
      <c r="D21" s="40">
        <f>+C21-C16</f>
        <v>671</v>
      </c>
      <c r="E21" s="85">
        <f>+D21*1000/5/3600</f>
        <v>37.277777777777779</v>
      </c>
      <c r="F21" s="41"/>
      <c r="G21" s="129"/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5577645</v>
      </c>
      <c r="D26" s="40">
        <f>+C26-C21</f>
        <v>624</v>
      </c>
      <c r="E26" s="85">
        <f>+D26*1000/5/3600</f>
        <v>34.666666666666664</v>
      </c>
      <c r="F26" s="41"/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39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74">
        <f>+'Día 9'!C26</f>
        <v>5577645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70">
        <v>0.33333333333333298</v>
      </c>
      <c r="C16" s="74">
        <v>5579425</v>
      </c>
      <c r="D16" s="40">
        <f>+C16-C8</f>
        <v>1780</v>
      </c>
      <c r="E16" s="85">
        <f>+D16*1000/14/3600</f>
        <v>35.317460317460316</v>
      </c>
      <c r="F16" s="41"/>
      <c r="G16" s="129"/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5580084</v>
      </c>
      <c r="D21" s="40">
        <f>+C21-C16</f>
        <v>659</v>
      </c>
      <c r="E21" s="85">
        <f>+D21*1000/5/3600</f>
        <v>36.611111111111114</v>
      </c>
      <c r="F21" s="41"/>
      <c r="G21" s="129"/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5580715</v>
      </c>
      <c r="D26" s="40">
        <f>+C26-C21</f>
        <v>631</v>
      </c>
      <c r="E26" s="85">
        <f>+D26*1000/5/3600</f>
        <v>35.055555555555557</v>
      </c>
      <c r="F26" s="41"/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R43"/>
  <sheetViews>
    <sheetView showGridLines="0" showWhiteSpace="0" topLeftCell="A5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40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74">
        <f>+'Día 10'!C26</f>
        <v>5580715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4">
        <v>5582532</v>
      </c>
      <c r="D16" s="40">
        <f>+C16-C8</f>
        <v>1817</v>
      </c>
      <c r="E16" s="85">
        <f>+D16*1000/14/3600</f>
        <v>36.051587301587304</v>
      </c>
      <c r="F16" s="41"/>
      <c r="G16" s="129"/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5583190</v>
      </c>
      <c r="D21" s="40">
        <f>+C21-C16</f>
        <v>658</v>
      </c>
      <c r="E21" s="85">
        <f>+D21*1000/5/3600</f>
        <v>36.555555555555557</v>
      </c>
      <c r="F21" s="41"/>
      <c r="G21" s="129"/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5583836</v>
      </c>
      <c r="D26" s="40">
        <f>+C26-C21</f>
        <v>646</v>
      </c>
      <c r="E26" s="85">
        <f>+D26*1000/5/3600</f>
        <v>35.888888888888886</v>
      </c>
      <c r="F26" s="41"/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41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74">
        <f>+'Día 11'!C26</f>
        <v>5583836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/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4">
        <v>5585621</v>
      </c>
      <c r="D16" s="40">
        <f>+C16-C8</f>
        <v>1785</v>
      </c>
      <c r="E16" s="85">
        <f>+D16*1000/14/3600</f>
        <v>35.416666666666664</v>
      </c>
      <c r="F16" s="41"/>
      <c r="G16" s="129"/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5586243</v>
      </c>
      <c r="D21" s="40">
        <f>+C21-C16</f>
        <v>622</v>
      </c>
      <c r="E21" s="85">
        <f>+D21*1000/5/3600</f>
        <v>34.555555555555557</v>
      </c>
      <c r="F21" s="41"/>
      <c r="G21" s="129"/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1310101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5586888</v>
      </c>
      <c r="D26" s="40">
        <f>+C26-C21</f>
        <v>645</v>
      </c>
      <c r="E26" s="85">
        <f>+D26*1000/5/3600</f>
        <v>35.833333333333336</v>
      </c>
      <c r="F26" s="41"/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R43"/>
  <sheetViews>
    <sheetView showGridLines="0" showWhiteSpace="0" topLeftCell="A5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42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74">
        <f>+'Día 12'!C26</f>
        <v>5586888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4">
        <v>5588672</v>
      </c>
      <c r="D16" s="40">
        <f>+C16-C8</f>
        <v>1784</v>
      </c>
      <c r="E16" s="85">
        <f>+D16*1000/14/3600</f>
        <v>35.396825396825399</v>
      </c>
      <c r="F16" s="41"/>
      <c r="G16" s="129"/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5589309</v>
      </c>
      <c r="D21" s="40">
        <f>+C21-C16</f>
        <v>637</v>
      </c>
      <c r="E21" s="85">
        <f>+D21*1000/5/3600</f>
        <v>35.388888888888886</v>
      </c>
      <c r="F21" s="41"/>
      <c r="G21" s="129"/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5589953</v>
      </c>
      <c r="D26" s="40">
        <f>+C26-C21</f>
        <v>644</v>
      </c>
      <c r="E26" s="85">
        <f>+D26*1000/5/3600</f>
        <v>35.777777777777779</v>
      </c>
      <c r="F26" s="41"/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R43"/>
  <sheetViews>
    <sheetView showGridLines="0" showWhiteSpace="0" topLeftCell="A2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43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74">
        <f>+'Día 13'!C26</f>
        <v>5589953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4">
        <v>5591757</v>
      </c>
      <c r="D16" s="40">
        <f>+C16-C8</f>
        <v>1804</v>
      </c>
      <c r="E16" s="85">
        <f>+D16*1000/14/3600</f>
        <v>35.793650793650791</v>
      </c>
      <c r="F16" s="41"/>
      <c r="G16" s="129"/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5592411</v>
      </c>
      <c r="D21" s="40">
        <f>+C21-C16</f>
        <v>654</v>
      </c>
      <c r="E21" s="85">
        <f>+D21*1000/5/3600</f>
        <v>36.333333333333336</v>
      </c>
      <c r="F21" s="41"/>
      <c r="G21" s="129"/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5593079</v>
      </c>
      <c r="D26" s="40">
        <f>+C26-C21</f>
        <v>668</v>
      </c>
      <c r="E26" s="85">
        <f>+D26*1000/5/3600</f>
        <v>37.111111111111114</v>
      </c>
      <c r="F26" s="41"/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44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74">
        <f>+'Día 14'!C26</f>
        <v>5593079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4">
        <v>5594858</v>
      </c>
      <c r="D16" s="40">
        <f>+C16-C8</f>
        <v>1779</v>
      </c>
      <c r="E16" s="85">
        <f>+D16*1000/14/3600</f>
        <v>35.297619047619044</v>
      </c>
      <c r="F16" s="41" t="s">
        <v>13</v>
      </c>
      <c r="G16" s="129"/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5595511</v>
      </c>
      <c r="D21" s="40">
        <f>+C21-C16</f>
        <v>653</v>
      </c>
      <c r="E21" s="85">
        <f>+D21*1000/5/3600</f>
        <v>36.277777777777779</v>
      </c>
      <c r="F21" s="41"/>
      <c r="G21" s="129"/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5596179</v>
      </c>
      <c r="D26" s="40">
        <f>+C26-C21</f>
        <v>668</v>
      </c>
      <c r="E26" s="85">
        <f>+D26*1000/5/3600</f>
        <v>37.111111111111114</v>
      </c>
      <c r="F26" s="41"/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45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74">
        <f>+'Día 15'!C26</f>
        <v>5596179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4">
        <v>5597956</v>
      </c>
      <c r="D16" s="40">
        <f>+C16-C8</f>
        <v>1777</v>
      </c>
      <c r="E16" s="85">
        <f>+D16*1000/14/3600</f>
        <v>35.257936507936506</v>
      </c>
      <c r="F16" s="41"/>
      <c r="G16" s="129"/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5598627</v>
      </c>
      <c r="D21" s="40">
        <f>+C21-C16</f>
        <v>671</v>
      </c>
      <c r="E21" s="85">
        <f>+D21*1000/5/3600</f>
        <v>37.277777777777779</v>
      </c>
      <c r="F21" s="41"/>
      <c r="G21" s="129"/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0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5599273</v>
      </c>
      <c r="D26" s="40">
        <f>+C26-C21</f>
        <v>646</v>
      </c>
      <c r="E26" s="85">
        <f>+D26*1000/5/3600</f>
        <v>35.888888888888886</v>
      </c>
      <c r="F26" s="41" t="s">
        <v>13</v>
      </c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R43"/>
  <sheetViews>
    <sheetView showGridLines="0" showWhiteSpace="0" topLeftCell="A5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46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74">
        <f>+'Día 16'!C26</f>
        <v>5599273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4">
        <v>5601079</v>
      </c>
      <c r="D16" s="40">
        <f>+C16-C8</f>
        <v>1806</v>
      </c>
      <c r="E16" s="85">
        <f>+D16*1000/14/3600</f>
        <v>35.833333333333336</v>
      </c>
      <c r="F16" s="41"/>
      <c r="G16" s="129"/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5601721</v>
      </c>
      <c r="D21" s="40">
        <f>+C21-C16</f>
        <v>642</v>
      </c>
      <c r="E21" s="85">
        <f>+D21*1000/5/3600</f>
        <v>35.666666666666664</v>
      </c>
      <c r="F21" s="41"/>
      <c r="G21" s="129"/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5602364</v>
      </c>
      <c r="D26" s="40">
        <f>+C26-C21</f>
        <v>643</v>
      </c>
      <c r="E26" s="85">
        <f>+D26*1000/5/3600</f>
        <v>35.722222222222221</v>
      </c>
      <c r="F26" s="45"/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R43"/>
  <sheetViews>
    <sheetView showGridLines="0" showWhiteSpace="0" topLeftCell="A3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47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74">
        <f>+'Día 17'!C26</f>
        <v>5602364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4">
        <v>5604155</v>
      </c>
      <c r="D16" s="40">
        <f>+C16-C8</f>
        <v>1791</v>
      </c>
      <c r="E16" s="85">
        <f>+D16*1000/14/3600</f>
        <v>35.535714285714285</v>
      </c>
      <c r="F16" s="41"/>
      <c r="G16" s="129" t="s">
        <v>13</v>
      </c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5604805</v>
      </c>
      <c r="D21" s="40">
        <f>+C21-C16</f>
        <v>650</v>
      </c>
      <c r="E21" s="85">
        <f>+D21*1000/5/3600</f>
        <v>36.111111111111114</v>
      </c>
      <c r="F21" s="41"/>
      <c r="G21" s="129" t="s">
        <v>13</v>
      </c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5605442</v>
      </c>
      <c r="D26" s="40">
        <f>+C26-C21</f>
        <v>637</v>
      </c>
      <c r="E26" s="85">
        <f>+D26*1000/5/3600</f>
        <v>35.388888888888886</v>
      </c>
      <c r="F26" s="41" t="s">
        <v>13</v>
      </c>
      <c r="G26" s="129" t="s">
        <v>13</v>
      </c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R43"/>
  <sheetViews>
    <sheetView showGridLines="0" showWhiteSpace="0" zoomScale="80" zoomScaleNormal="80" zoomScalePageLayoutView="70" workbookViewId="0">
      <selection activeCell="D30" sqref="D30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/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13" t="s">
        <v>30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38">
        <v>5550160</v>
      </c>
      <c r="D8" s="28"/>
      <c r="E8" s="28"/>
      <c r="F8" s="8"/>
      <c r="G8" s="110"/>
      <c r="H8" s="111"/>
      <c r="I8" s="29"/>
      <c r="J8" s="29" t="s">
        <v>13</v>
      </c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42">
        <f>+D10*1000/3600</f>
        <v>0</v>
      </c>
      <c r="F10" s="10" t="s">
        <v>13</v>
      </c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42">
        <f t="shared" ref="E11:E25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42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42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42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42">
        <f t="shared" si="1"/>
        <v>0</v>
      </c>
      <c r="F15" s="10"/>
      <c r="G15" s="116" t="s">
        <v>13</v>
      </c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4">
        <v>5551853</v>
      </c>
      <c r="D16" s="40">
        <f>+C16-C8</f>
        <v>1693</v>
      </c>
      <c r="E16" s="85">
        <f>+D16*1000/14/3600</f>
        <v>33.591269841269842</v>
      </c>
      <c r="F16" s="41"/>
      <c r="G16" s="129" t="s">
        <v>13</v>
      </c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42">
        <v>0</v>
      </c>
      <c r="F17" s="10" t="s">
        <v>13</v>
      </c>
      <c r="G17" s="116" t="s">
        <v>13</v>
      </c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42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42">
        <f t="shared" si="1"/>
        <v>0</v>
      </c>
      <c r="F19" s="10" t="s">
        <v>13</v>
      </c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42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5552468</v>
      </c>
      <c r="D21" s="40">
        <f>+C21-C16</f>
        <v>615</v>
      </c>
      <c r="E21" s="85">
        <f>+D21*1000/5/3600</f>
        <v>34.166666666666664</v>
      </c>
      <c r="F21" s="41"/>
      <c r="G21" s="129"/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42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42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42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42">
        <f t="shared" si="1"/>
        <v>0</v>
      </c>
      <c r="F25" s="11"/>
      <c r="G25" s="116" t="s">
        <v>13</v>
      </c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5553094</v>
      </c>
      <c r="D26" s="40">
        <f>+C26-C21</f>
        <v>626</v>
      </c>
      <c r="E26" s="85">
        <f>+D26*1000/5/3600</f>
        <v>34.777777777777779</v>
      </c>
      <c r="F26" s="41" t="s">
        <v>13</v>
      </c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>+D28*1000/3600</f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>+D29*1000/3600</f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>+D30*1000/3600</f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>+D31*1000/3600</f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>+D32*1000/3600</f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31:H31"/>
    <mergeCell ref="G32:H32"/>
    <mergeCell ref="D2:H3"/>
    <mergeCell ref="D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6:H16"/>
    <mergeCell ref="G17:H17"/>
    <mergeCell ref="G18:H18"/>
    <mergeCell ref="G29:H29"/>
    <mergeCell ref="G30:H30"/>
    <mergeCell ref="G11:H11"/>
    <mergeCell ref="G12:H12"/>
    <mergeCell ref="G13:H13"/>
    <mergeCell ref="G14:H14"/>
    <mergeCell ref="G15:H15"/>
    <mergeCell ref="G7:H7"/>
    <mergeCell ref="G8:H8"/>
    <mergeCell ref="B2:C3"/>
    <mergeCell ref="G9:H9"/>
    <mergeCell ref="G10:H10"/>
  </mergeCells>
  <conditionalFormatting sqref="N9:N32">
    <cfRule type="cellIs" dxfId="30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R43"/>
  <sheetViews>
    <sheetView showGridLines="0" showWhiteSpace="0" topLeftCell="A2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48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94">
        <f>+'Día 18'!C26</f>
        <v>5605442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94">
        <v>5607270</v>
      </c>
      <c r="D16" s="40">
        <f>+C16-C8</f>
        <v>1828</v>
      </c>
      <c r="E16" s="85">
        <f>+D16*1000/14/3600</f>
        <v>36.269841269841265</v>
      </c>
      <c r="F16" s="41"/>
      <c r="G16" s="129" t="s">
        <v>13</v>
      </c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94">
        <v>5607921</v>
      </c>
      <c r="D21" s="40">
        <f>+C21-C16</f>
        <v>651</v>
      </c>
      <c r="E21" s="85">
        <f>+D21*1000/5/3600</f>
        <v>36.166666666666664</v>
      </c>
      <c r="F21" s="41"/>
      <c r="G21" s="129" t="s">
        <v>13</v>
      </c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94">
        <v>5608592</v>
      </c>
      <c r="D26" s="40">
        <f>+C26-C21</f>
        <v>671</v>
      </c>
      <c r="E26" s="85">
        <f>+D26*1000/5/3600</f>
        <v>37.277777777777779</v>
      </c>
      <c r="F26" s="41"/>
      <c r="G26" s="129" t="s">
        <v>13</v>
      </c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R43"/>
  <sheetViews>
    <sheetView showGridLines="0" showWhiteSpace="0" topLeftCell="A3" zoomScale="95" zoomScaleNormal="9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49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74">
        <f>+'Día 19'!C26</f>
        <v>5608592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4">
        <v>5610456</v>
      </c>
      <c r="D16" s="40">
        <f>+C16-C8</f>
        <v>1864</v>
      </c>
      <c r="E16" s="85">
        <f>+D16*1000/14/3600</f>
        <v>36.984126984126981</v>
      </c>
      <c r="F16" s="41"/>
      <c r="G16" s="129" t="s">
        <v>13</v>
      </c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5611114</v>
      </c>
      <c r="D21" s="40">
        <f>+C21-C16</f>
        <v>658</v>
      </c>
      <c r="E21" s="85">
        <f>+D21*1000/5/3600</f>
        <v>36.555555555555557</v>
      </c>
      <c r="F21" s="41"/>
      <c r="G21" s="129" t="s">
        <v>13</v>
      </c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5611783</v>
      </c>
      <c r="D26" s="40">
        <f>+C26-C21</f>
        <v>669</v>
      </c>
      <c r="E26" s="85">
        <f>+D26*1000/5/3600</f>
        <v>37.166666666666664</v>
      </c>
      <c r="F26" s="41"/>
      <c r="G26" s="129" t="s">
        <v>13</v>
      </c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R43"/>
  <sheetViews>
    <sheetView showGridLines="0" showWhiteSpace="0" topLeftCell="A7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50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74">
        <f>+'Día 20'!C26</f>
        <v>5611783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4">
        <v>5613580</v>
      </c>
      <c r="D16" s="40">
        <f>+C16-C8</f>
        <v>1797</v>
      </c>
      <c r="E16" s="85">
        <f>+D16*1000/14/3600</f>
        <v>35.654761904761905</v>
      </c>
      <c r="F16" s="41"/>
      <c r="G16" s="129" t="s">
        <v>13</v>
      </c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5614219</v>
      </c>
      <c r="D21" s="40">
        <f>+C21-C16</f>
        <v>639</v>
      </c>
      <c r="E21" s="85">
        <f>+D21*1000/5/3600</f>
        <v>35.5</v>
      </c>
      <c r="F21" s="41"/>
      <c r="G21" s="129" t="s">
        <v>13</v>
      </c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5614871</v>
      </c>
      <c r="D26" s="40">
        <f>+C26-C21</f>
        <v>652</v>
      </c>
      <c r="E26" s="85">
        <f>+D26*1000/5/3600</f>
        <v>36.222222222222221</v>
      </c>
      <c r="F26" s="41"/>
      <c r="G26" s="129" t="s">
        <v>13</v>
      </c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1:R43"/>
  <sheetViews>
    <sheetView showGridLines="0" showWhiteSpace="0" topLeftCell="A3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51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74">
        <f>+'Día 21'!C26</f>
        <v>5614871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4">
        <v>5616671</v>
      </c>
      <c r="D16" s="40">
        <f>+C16-C8</f>
        <v>1800</v>
      </c>
      <c r="E16" s="85">
        <f>+D16*1000/14/3600</f>
        <v>35.714285714285715</v>
      </c>
      <c r="F16" s="41"/>
      <c r="G16" s="129" t="s">
        <v>13</v>
      </c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5617316</v>
      </c>
      <c r="D21" s="40">
        <f>+C21-C16</f>
        <v>645</v>
      </c>
      <c r="E21" s="85">
        <f>+D21*1000/5/3600</f>
        <v>35.833333333333336</v>
      </c>
      <c r="F21" s="41"/>
      <c r="G21" s="129" t="s">
        <v>13</v>
      </c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5617960</v>
      </c>
      <c r="D26" s="40">
        <f>+C26-C21</f>
        <v>644</v>
      </c>
      <c r="E26" s="85">
        <f>+D26*1000/5/3600</f>
        <v>35.777777777777779</v>
      </c>
      <c r="F26" s="41"/>
      <c r="G26" s="129" t="s">
        <v>13</v>
      </c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R43"/>
  <sheetViews>
    <sheetView showGridLines="0" showWhiteSpace="0" topLeftCell="A3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52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74">
        <f>+'Día 22'!C26</f>
        <v>5617960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4">
        <v>5619776</v>
      </c>
      <c r="D16" s="40">
        <f>+C16-C8</f>
        <v>1816</v>
      </c>
      <c r="E16" s="85">
        <f>+D16*1000/14/3600</f>
        <v>36.031746031746032</v>
      </c>
      <c r="F16" s="45"/>
      <c r="G16" s="129" t="s">
        <v>13</v>
      </c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5620434</v>
      </c>
      <c r="D21" s="40">
        <f>+C21-C16</f>
        <v>658</v>
      </c>
      <c r="E21" s="85">
        <f>+D21*1000/5/3600</f>
        <v>36.555555555555557</v>
      </c>
      <c r="F21" s="41"/>
      <c r="G21" s="129" t="s">
        <v>13</v>
      </c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5621087</v>
      </c>
      <c r="D26" s="40">
        <f>+C26-C21</f>
        <v>653</v>
      </c>
      <c r="E26" s="85">
        <f>+D26*1000/5/3600</f>
        <v>36.277777777777779</v>
      </c>
      <c r="F26" s="41"/>
      <c r="G26" s="129" t="s">
        <v>13</v>
      </c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53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74">
        <f>+'Día 23'!C26</f>
        <v>5621087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4">
        <v>5622931</v>
      </c>
      <c r="D16" s="40">
        <f>+C16-C8</f>
        <v>1844</v>
      </c>
      <c r="E16" s="85">
        <f>+D16*1000/14/3600</f>
        <v>36.587301587301589</v>
      </c>
      <c r="F16" s="41"/>
      <c r="G16" s="129" t="s">
        <v>13</v>
      </c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5623592</v>
      </c>
      <c r="D21" s="40">
        <f>+C21-C16</f>
        <v>661</v>
      </c>
      <c r="E21" s="85">
        <f>+D21*1000/5/3600</f>
        <v>36.722222222222221</v>
      </c>
      <c r="F21" s="41"/>
      <c r="G21" s="129" t="s">
        <v>13</v>
      </c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5624292</v>
      </c>
      <c r="D26" s="40">
        <f>+C26-C21</f>
        <v>700</v>
      </c>
      <c r="E26" s="85">
        <f>+D26*1000/5/3600</f>
        <v>38.888888888888886</v>
      </c>
      <c r="F26" s="41"/>
      <c r="G26" s="129" t="s">
        <v>13</v>
      </c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formatCells="0" formatColumns="0" formatRows="0" insertColumns="0" insertRows="0" insertHyperlinks="0" deleteColumns="0" deleteRows="0" sort="0" autoFilter="0" pivotTables="0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26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1:R43"/>
  <sheetViews>
    <sheetView showGridLines="0" showWhiteSpace="0" topLeftCell="A2" zoomScale="85" zoomScaleNormal="85" zoomScalePageLayoutView="70" workbookViewId="0">
      <selection activeCell="D25" sqref="D25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54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94">
        <f>+'Día 24'!C26</f>
        <v>5624292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94">
        <v>5626116</v>
      </c>
      <c r="D16" s="40">
        <f>+C16-C8</f>
        <v>1824</v>
      </c>
      <c r="E16" s="85">
        <f>+D16*1000/14/3600</f>
        <v>36.19047619047619</v>
      </c>
      <c r="F16" s="41"/>
      <c r="G16" s="129" t="s">
        <v>13</v>
      </c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94">
        <v>5626780</v>
      </c>
      <c r="D21" s="40">
        <f>+C21-C16</f>
        <v>664</v>
      </c>
      <c r="E21" s="85">
        <f>+D21*1000/5/3600</f>
        <v>36.888888888888886</v>
      </c>
      <c r="F21" s="41"/>
      <c r="G21" s="129" t="s">
        <v>13</v>
      </c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94">
        <v>5627448</v>
      </c>
      <c r="D26" s="40">
        <f>+C26-C21</f>
        <v>668</v>
      </c>
      <c r="E26" s="85">
        <f>+D26*1000/5/3600</f>
        <v>37.111111111111114</v>
      </c>
      <c r="F26" s="41"/>
      <c r="G26" s="129" t="s">
        <v>13</v>
      </c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R43"/>
  <sheetViews>
    <sheetView showGridLines="0" showWhiteSpace="0" topLeftCell="A2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55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94">
        <f>'Día 25'!C26</f>
        <v>5627448</v>
      </c>
      <c r="D8" s="28" t="s">
        <v>13</v>
      </c>
      <c r="E8" s="28"/>
      <c r="F8" s="8"/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/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94">
        <v>5629305</v>
      </c>
      <c r="D16" s="40">
        <f>+C16-C8</f>
        <v>1857</v>
      </c>
      <c r="E16" s="85">
        <f>+D16*1000/14/3600</f>
        <v>36.845238095238095</v>
      </c>
      <c r="F16" s="45"/>
      <c r="G16" s="129"/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44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94">
        <v>5629952</v>
      </c>
      <c r="D21" s="40">
        <f>+C21-C16</f>
        <v>647</v>
      </c>
      <c r="E21" s="85">
        <f>+D21*1000/5/3600</f>
        <v>35.944444444444443</v>
      </c>
      <c r="F21" s="41"/>
      <c r="G21" s="129"/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44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94">
        <v>5630604</v>
      </c>
      <c r="D26" s="40">
        <f>+C26-C21</f>
        <v>652</v>
      </c>
      <c r="E26" s="85">
        <f>+D26*1000/5/3600</f>
        <v>36.222222222222221</v>
      </c>
      <c r="F26" s="45"/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1:R43"/>
  <sheetViews>
    <sheetView showGridLines="0" showWhiteSpace="0" topLeftCell="A3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56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91">
        <f>+'Día 26'!C26</f>
        <v>5630604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94">
        <v>5632403</v>
      </c>
      <c r="D16" s="40">
        <f>+C16-C8</f>
        <v>1799</v>
      </c>
      <c r="E16" s="85">
        <f>+D16*1000/14/3600</f>
        <v>35.694444444444443</v>
      </c>
      <c r="F16" s="45"/>
      <c r="G16" s="129"/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87">
        <f t="shared" si="1"/>
        <v>0</v>
      </c>
      <c r="F17" s="89"/>
      <c r="G17" s="135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87">
        <f t="shared" si="1"/>
        <v>0</v>
      </c>
      <c r="F18" s="89"/>
      <c r="G18" s="135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87">
        <f t="shared" si="1"/>
        <v>0</v>
      </c>
      <c r="F19" s="89"/>
      <c r="G19" s="135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88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94">
        <v>5633054</v>
      </c>
      <c r="D21" s="40">
        <f>+C21-C16</f>
        <v>651</v>
      </c>
      <c r="E21" s="85">
        <f>+D21*1000/5/3600</f>
        <v>36.166666666666664</v>
      </c>
      <c r="F21" s="45"/>
      <c r="G21" s="129"/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43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94">
        <v>5633680</v>
      </c>
      <c r="D26" s="40">
        <f>+C26-C21</f>
        <v>626</v>
      </c>
      <c r="E26" s="85">
        <f>+D26*1000/5/3600</f>
        <v>34.777777777777779</v>
      </c>
      <c r="F26" s="45"/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B1:R43"/>
  <sheetViews>
    <sheetView showGridLines="0" showWhiteSpace="0" topLeftCell="A5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57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94">
        <f>+'Día 27'!C26</f>
        <v>5633680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94">
        <v>5635492</v>
      </c>
      <c r="D16" s="40">
        <f>+C16-C8</f>
        <v>1812</v>
      </c>
      <c r="E16" s="85">
        <f>+D16*1000/14/3600</f>
        <v>35.952380952380956</v>
      </c>
      <c r="F16" s="45"/>
      <c r="G16" s="129" t="s">
        <v>13</v>
      </c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5636138</v>
      </c>
      <c r="D21" s="40">
        <f>+C21-C16</f>
        <v>646</v>
      </c>
      <c r="E21" s="85">
        <f>+D21*1000/5/3600</f>
        <v>35.888888888888886</v>
      </c>
      <c r="F21" s="45"/>
      <c r="G21" s="129"/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5636782</v>
      </c>
      <c r="D26" s="40">
        <f>+C26-C21</f>
        <v>644</v>
      </c>
      <c r="E26" s="85">
        <f>+D26*1000/5/3600</f>
        <v>35.777777777777779</v>
      </c>
      <c r="F26" s="41"/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R43"/>
  <sheetViews>
    <sheetView showGridLines="0" showWhiteSpace="0" topLeftCell="A2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31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74">
        <f>+'Día 1'!C26</f>
        <v>5553094</v>
      </c>
      <c r="D8" s="28" t="s">
        <v>13</v>
      </c>
      <c r="E8" s="28"/>
      <c r="F8" s="8"/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 t="s">
        <v>13</v>
      </c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 t="s">
        <v>13</v>
      </c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4">
        <v>5554904</v>
      </c>
      <c r="D16" s="40">
        <f>+C16-C8</f>
        <v>1810</v>
      </c>
      <c r="E16" s="85">
        <f>+D16*1000/14/3600</f>
        <v>35.912698412698411</v>
      </c>
      <c r="F16" s="41"/>
      <c r="G16" s="129"/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78"/>
      <c r="G20" s="131"/>
      <c r="H20" s="13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5555521</v>
      </c>
      <c r="D21" s="40">
        <f>+C21-C16</f>
        <v>617</v>
      </c>
      <c r="E21" s="86">
        <f>+D21*1000/5/3600</f>
        <v>34.277777777777779</v>
      </c>
      <c r="F21" s="41"/>
      <c r="G21" s="133"/>
      <c r="H21" s="134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79"/>
      <c r="G22" s="110"/>
      <c r="H22" s="111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5556171</v>
      </c>
      <c r="D26" s="40">
        <f>+C26-C21</f>
        <v>650</v>
      </c>
      <c r="E26" s="85">
        <f>+D26*1000/5/3600</f>
        <v>36.111111111111114</v>
      </c>
      <c r="F26" s="41"/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2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58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94">
        <f>+'Día 28'!C26</f>
        <v>5636782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94">
        <v>5638557</v>
      </c>
      <c r="D16" s="40">
        <f>+C16-C8</f>
        <v>1775</v>
      </c>
      <c r="E16" s="90">
        <f>+D16*1000/14/3600</f>
        <v>35.218253968253968</v>
      </c>
      <c r="F16" s="45" t="s">
        <v>13</v>
      </c>
      <c r="G16" s="129" t="s">
        <v>13</v>
      </c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94">
        <v>5639189</v>
      </c>
      <c r="D21" s="40">
        <f>+C21-C16</f>
        <v>632</v>
      </c>
      <c r="E21" s="90">
        <f>+D21*1000/5/3600</f>
        <v>35.111111111111114</v>
      </c>
      <c r="F21" s="45"/>
      <c r="G21" s="129"/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94">
        <v>5639825</v>
      </c>
      <c r="D26" s="40">
        <f>+C26-C21</f>
        <v>636</v>
      </c>
      <c r="E26" s="90">
        <f>+D26*1000/5/3600</f>
        <v>35.333333333333336</v>
      </c>
      <c r="F26" s="41"/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5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59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93">
        <f>+'Día 29'!C26</f>
        <v>5639825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93">
        <v>5641615</v>
      </c>
      <c r="D16" s="40">
        <f>+C16-C8</f>
        <v>1790</v>
      </c>
      <c r="E16" s="85">
        <f>+D16*1000/14/3600</f>
        <v>35.515873015873012</v>
      </c>
      <c r="F16" s="45" t="s">
        <v>13</v>
      </c>
      <c r="G16" s="129" t="s">
        <v>13</v>
      </c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5642245</v>
      </c>
      <c r="D21" s="40">
        <f>+C21-C16</f>
        <v>630</v>
      </c>
      <c r="E21" s="85">
        <f>+D21*1000/5/3600</f>
        <v>35</v>
      </c>
      <c r="F21" s="45"/>
      <c r="G21" s="129"/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93">
        <v>5642874</v>
      </c>
      <c r="D26" s="40">
        <f>+C26-C21</f>
        <v>629</v>
      </c>
      <c r="E26" s="85">
        <f>+D26*1000/5/3600</f>
        <v>34.944444444444443</v>
      </c>
      <c r="F26" s="41"/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zoomScale="85" zoomScaleNormal="85" zoomScalePageLayoutView="70" workbookViewId="0">
      <selection activeCell="F15" sqref="F15"/>
    </sheetView>
  </sheetViews>
  <sheetFormatPr baseColWidth="10" defaultColWidth="11.453125" defaultRowHeight="14.5" x14ac:dyDescent="0.35"/>
  <cols>
    <col min="1" max="1" width="1.1796875" customWidth="1"/>
    <col min="2" max="2" width="25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60</v>
      </c>
      <c r="C7" s="9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93">
        <f>+'Día 30'!C26</f>
        <v>5642874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93">
        <v>5644622</v>
      </c>
      <c r="D16" s="40">
        <f>+C16-C8</f>
        <v>1748</v>
      </c>
      <c r="E16" s="85">
        <f>+D16*1000/14/3600</f>
        <v>34.682539682539684</v>
      </c>
      <c r="F16" s="45" t="s">
        <v>13</v>
      </c>
      <c r="G16" s="129" t="s">
        <v>13</v>
      </c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5645248</v>
      </c>
      <c r="D21" s="40">
        <f>+C21-C16</f>
        <v>626</v>
      </c>
      <c r="E21" s="85">
        <f>+D21*1000/5/3600</f>
        <v>34.777777777777779</v>
      </c>
      <c r="F21" s="45"/>
      <c r="G21" s="129"/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5645874</v>
      </c>
      <c r="D26" s="40">
        <f>+C26-C21</f>
        <v>626</v>
      </c>
      <c r="E26" s="85">
        <f>+D26*1000/5/3600</f>
        <v>34.777777777777779</v>
      </c>
      <c r="F26" s="41"/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R43"/>
  <sheetViews>
    <sheetView showGridLines="0" showWhiteSpace="0" topLeftCell="A6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32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74">
        <f>+'Día 2'!C26</f>
        <v>5556171</v>
      </c>
      <c r="D8" s="28" t="s">
        <v>13</v>
      </c>
      <c r="E8" s="28"/>
      <c r="F8" s="8"/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4">
        <v>5558025</v>
      </c>
      <c r="D16" s="40">
        <f>+C16-C8</f>
        <v>1854</v>
      </c>
      <c r="E16" s="85">
        <f>+D16*1000/14/3600</f>
        <v>36.785714285714285</v>
      </c>
      <c r="F16" s="41"/>
      <c r="G16" s="129"/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5558632</v>
      </c>
      <c r="D21" s="40">
        <f>+C21-C16</f>
        <v>607</v>
      </c>
      <c r="E21" s="85">
        <f>+D21*1000/5/3600</f>
        <v>33.722222222222221</v>
      </c>
      <c r="F21" s="41"/>
      <c r="G21" s="129"/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5559290</v>
      </c>
      <c r="D26" s="40">
        <f>+C26-C21</f>
        <v>658</v>
      </c>
      <c r="E26" s="85">
        <f>+D26*1000/5/3600</f>
        <v>36.555555555555557</v>
      </c>
      <c r="F26" s="41"/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33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74">
        <f>+'Día 3'!C26</f>
        <v>5559290</v>
      </c>
      <c r="D8" s="28" t="s">
        <v>13</v>
      </c>
      <c r="E8" s="28"/>
      <c r="F8" s="8"/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4">
        <v>5561097</v>
      </c>
      <c r="D16" s="40">
        <f>+C16-C8</f>
        <v>1807</v>
      </c>
      <c r="E16" s="85">
        <f>+D16*1000/14/3600</f>
        <v>35.853174603174601</v>
      </c>
      <c r="F16" s="41"/>
      <c r="G16" s="129"/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/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 t="s">
        <v>13</v>
      </c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5561727</v>
      </c>
      <c r="D21" s="40">
        <f>+C21-C16</f>
        <v>630</v>
      </c>
      <c r="E21" s="85">
        <f>+D21*1000/5/3600</f>
        <v>35</v>
      </c>
      <c r="F21" s="41"/>
      <c r="G21" s="129"/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5562343</v>
      </c>
      <c r="D26" s="40">
        <f>+C26-C21</f>
        <v>616</v>
      </c>
      <c r="E26" s="85">
        <f>+D26*1000/5/3600</f>
        <v>34.222222222222221</v>
      </c>
      <c r="F26" s="41"/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R43"/>
  <sheetViews>
    <sheetView showGridLines="0" showWhiteSpace="0" topLeftCell="A2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34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74">
        <f>+'Día 4'!C26</f>
        <v>5562343</v>
      </c>
      <c r="D8" s="28" t="s">
        <v>13</v>
      </c>
      <c r="E8" s="28"/>
      <c r="F8" s="8"/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4">
        <v>5564118</v>
      </c>
      <c r="D16" s="40">
        <f>+C16-C8</f>
        <v>1775</v>
      </c>
      <c r="E16" s="85">
        <f>+D16*1000/14/3600</f>
        <v>35.218253968253968</v>
      </c>
      <c r="F16" s="41"/>
      <c r="G16" s="129"/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5564744</v>
      </c>
      <c r="D21" s="40">
        <f>+C21-C16</f>
        <v>626</v>
      </c>
      <c r="E21" s="85">
        <f>+D21*1000/5/3600</f>
        <v>34.777777777777779</v>
      </c>
      <c r="F21" s="41"/>
      <c r="G21" s="129"/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9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5565418</v>
      </c>
      <c r="D26" s="40">
        <f>+C26-C21</f>
        <v>674</v>
      </c>
      <c r="E26" s="85">
        <f>+D26*1000/5/3600</f>
        <v>37.444444444444443</v>
      </c>
      <c r="F26" s="41"/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R43"/>
  <sheetViews>
    <sheetView showGridLines="0" showWhiteSpace="0" topLeftCell="A3" zoomScale="85" zoomScaleNormal="85" zoomScalePageLayoutView="70" workbookViewId="0">
      <selection activeCell="E26" sqref="E26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35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74">
        <f>+'Día 5'!C26</f>
        <v>5565418</v>
      </c>
      <c r="D8" s="28" t="s">
        <v>13</v>
      </c>
      <c r="E8" s="28"/>
      <c r="F8" s="8"/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4">
        <v>5567191</v>
      </c>
      <c r="D16" s="40">
        <f>+C16-C8</f>
        <v>1773</v>
      </c>
      <c r="E16" s="85">
        <f>+D16*1000/14/3600</f>
        <v>35.178571428571431</v>
      </c>
      <c r="F16" s="41"/>
      <c r="G16" s="129"/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80"/>
      <c r="H20" s="81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5567821</v>
      </c>
      <c r="D21" s="40">
        <f>+C21-C16</f>
        <v>630</v>
      </c>
      <c r="E21" s="85">
        <f>+D21*1000/5/3600</f>
        <v>35</v>
      </c>
      <c r="F21" s="41"/>
      <c r="G21" s="129"/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5568463</v>
      </c>
      <c r="D26" s="40">
        <f>+C26-C21</f>
        <v>642</v>
      </c>
      <c r="E26" s="85">
        <f>+D26*1000/5/3600</f>
        <v>35.666666666666664</v>
      </c>
      <c r="F26" s="41"/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8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43"/>
  <sheetViews>
    <sheetView showGridLines="0" showWhiteSpace="0" topLeftCell="A3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36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74">
        <f>+'DÍa 6'!C26</f>
        <v>5568463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4">
        <v>5570232</v>
      </c>
      <c r="D16" s="40">
        <f>+C16-C8</f>
        <v>1769</v>
      </c>
      <c r="E16" s="85">
        <f>+D16*1000/14/3600</f>
        <v>35.099206349206348</v>
      </c>
      <c r="F16" s="41"/>
      <c r="G16" s="129"/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5570881</v>
      </c>
      <c r="D21" s="40">
        <f>+C21-C16</f>
        <v>649</v>
      </c>
      <c r="E21" s="85">
        <f>+D21*1000/5/3600</f>
        <v>36.055555555555557</v>
      </c>
      <c r="F21" s="41"/>
      <c r="G21" s="129"/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9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5571519</v>
      </c>
      <c r="D26" s="40">
        <f>+C26-C21</f>
        <v>638</v>
      </c>
      <c r="E26" s="85">
        <f>+D26*1000/5/3600</f>
        <v>35.444444444444443</v>
      </c>
      <c r="F26" s="41"/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  <ignoredError sqref="E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1796875" customWidth="1"/>
    <col min="2" max="2" width="24.81640625" bestFit="1" customWidth="1"/>
    <col min="3" max="5" width="18.81640625" customWidth="1"/>
    <col min="6" max="6" width="93.54296875" customWidth="1"/>
    <col min="7" max="7" width="10.81640625" customWidth="1"/>
    <col min="8" max="8" width="14.453125" customWidth="1"/>
    <col min="9" max="9" width="10.81640625" customWidth="1"/>
    <col min="10" max="10" width="2.81640625" customWidth="1"/>
    <col min="11" max="11" width="10.81640625" customWidth="1"/>
    <col min="12" max="12" width="14.54296875" customWidth="1"/>
    <col min="13" max="13" width="10.81640625" customWidth="1"/>
    <col min="14" max="14" width="18" customWidth="1"/>
    <col min="15" max="15" width="68.81640625" customWidth="1"/>
  </cols>
  <sheetData>
    <row r="1" spans="2:18" ht="15" customHeight="1" thickBot="1" x14ac:dyDescent="0.4">
      <c r="C1" t="s">
        <v>13</v>
      </c>
    </row>
    <row r="2" spans="2:18" ht="18.75" customHeight="1" x14ac:dyDescent="0.35">
      <c r="B2" s="112"/>
      <c r="C2" s="113"/>
      <c r="D2" s="120" t="s">
        <v>22</v>
      </c>
      <c r="E2" s="121"/>
      <c r="F2" s="121"/>
      <c r="G2" s="121"/>
      <c r="H2" s="12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14"/>
      <c r="C3" s="115"/>
      <c r="D3" s="123"/>
      <c r="E3" s="124"/>
      <c r="F3" s="124"/>
      <c r="G3" s="124"/>
      <c r="H3" s="12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4</v>
      </c>
      <c r="C5" s="18" t="s">
        <v>5</v>
      </c>
      <c r="D5" s="126" t="s">
        <v>23</v>
      </c>
      <c r="E5" s="127"/>
      <c r="F5" s="127"/>
      <c r="G5" s="127"/>
      <c r="H5" s="12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37</v>
      </c>
      <c r="C7" s="22" t="s">
        <v>24</v>
      </c>
      <c r="D7" s="23" t="s">
        <v>25</v>
      </c>
      <c r="E7" s="24" t="s">
        <v>12</v>
      </c>
      <c r="F7" s="25" t="s">
        <v>26</v>
      </c>
      <c r="G7" s="108" t="s">
        <v>27</v>
      </c>
      <c r="H7" s="10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28</v>
      </c>
      <c r="C8" s="74">
        <f>+'Día 7'!C26</f>
        <v>5571519</v>
      </c>
      <c r="D8" s="28" t="s">
        <v>13</v>
      </c>
      <c r="E8" s="28"/>
      <c r="F8" s="8" t="s">
        <v>13</v>
      </c>
      <c r="G8" s="110"/>
      <c r="H8" s="11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13</v>
      </c>
      <c r="E9" s="31" t="s">
        <v>13</v>
      </c>
      <c r="F9" s="9" t="s">
        <v>13</v>
      </c>
      <c r="G9" s="116"/>
      <c r="H9" s="117"/>
      <c r="I9" s="4"/>
      <c r="J9" s="29"/>
      <c r="K9" s="4"/>
      <c r="L9" s="4"/>
      <c r="M9" s="4"/>
      <c r="N9" s="4"/>
      <c r="O9" s="32"/>
      <c r="P9" s="3" t="s">
        <v>13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6"/>
      <c r="H10" s="11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6"/>
      <c r="H11" s="117"/>
      <c r="I11" s="4"/>
      <c r="J11" s="29"/>
      <c r="K11" s="4"/>
      <c r="L11" s="4"/>
      <c r="M11" s="4"/>
      <c r="N11" s="4"/>
      <c r="O11" s="33"/>
      <c r="R11" t="s">
        <v>13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6"/>
      <c r="H12" s="11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13</v>
      </c>
      <c r="G13" s="116"/>
      <c r="H13" s="11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13</v>
      </c>
      <c r="G14" s="116"/>
      <c r="H14" s="11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6"/>
      <c r="H15" s="11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74">
        <v>5573289</v>
      </c>
      <c r="D16" s="40">
        <f>+C16-C8</f>
        <v>1770</v>
      </c>
      <c r="E16" s="85">
        <f>+D16*1000/14/3600</f>
        <v>35.11904761904762</v>
      </c>
      <c r="F16" s="41"/>
      <c r="G16" s="129"/>
      <c r="H16" s="13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6"/>
      <c r="H17" s="11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6"/>
      <c r="H18" s="11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6"/>
      <c r="H19" s="11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6"/>
      <c r="H20" s="11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74">
        <v>5573919</v>
      </c>
      <c r="D21" s="40">
        <f>+C21-C16</f>
        <v>630</v>
      </c>
      <c r="E21" s="85">
        <f>+D21*1000/5/3600</f>
        <v>35</v>
      </c>
      <c r="F21" s="41"/>
      <c r="G21" s="129"/>
      <c r="H21" s="13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6"/>
      <c r="H22" s="11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6"/>
      <c r="H23" s="11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6"/>
      <c r="H24" s="11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6"/>
      <c r="H25" s="11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74">
        <v>5574562</v>
      </c>
      <c r="D26" s="40">
        <f>+C26-C21</f>
        <v>643</v>
      </c>
      <c r="E26" s="85">
        <f>+D26*1000/5/3600</f>
        <v>35.722222222222221</v>
      </c>
      <c r="F26" s="41"/>
      <c r="G26" s="129"/>
      <c r="H26" s="13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6"/>
      <c r="H27" s="11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6"/>
      <c r="H28" s="11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6"/>
      <c r="H29" s="11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6"/>
      <c r="H30" s="11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6"/>
      <c r="H31" s="11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8"/>
      <c r="H32" s="11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29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Resumen mensual</vt:lpstr>
      <vt:lpstr>Día 1</vt:lpstr>
      <vt:lpstr>Día 2</vt:lpstr>
      <vt:lpstr>Día 3</vt:lpstr>
      <vt:lpstr>Día 4</vt:lpstr>
      <vt:lpstr>Día 5</vt:lpstr>
      <vt:lpstr>DÍa 6</vt:lpstr>
      <vt:lpstr>Día 7</vt:lpstr>
      <vt:lpstr>Día 8</vt:lpstr>
      <vt:lpstr>Día 9</vt:lpstr>
      <vt:lpstr>Día 10</vt:lpstr>
      <vt:lpstr>Día 11</vt:lpstr>
      <vt:lpstr>Día 12</vt:lpstr>
      <vt:lpstr>Día 13</vt:lpstr>
      <vt:lpstr>Día 14</vt:lpstr>
      <vt:lpstr>Día 15</vt:lpstr>
      <vt:lpstr>Día 16</vt:lpstr>
      <vt:lpstr>Día 17</vt:lpstr>
      <vt:lpstr>Día 18</vt:lpstr>
      <vt:lpstr>Día 19</vt:lpstr>
      <vt:lpstr>Día 20</vt:lpstr>
      <vt:lpstr>Día 21</vt:lpstr>
      <vt:lpstr>Día 22</vt:lpstr>
      <vt:lpstr>Día 23</vt:lpstr>
      <vt:lpstr>Día 24</vt:lpstr>
      <vt:lpstr>Día 25</vt:lpstr>
      <vt:lpstr>Día 26</vt:lpstr>
      <vt:lpstr>Día 27</vt:lpstr>
      <vt:lpstr>Día 28</vt:lpstr>
      <vt:lpstr>Día 29</vt:lpstr>
      <vt:lpstr>Día 30</vt:lpstr>
      <vt:lpstr>Día 31</vt:lpstr>
      <vt:lpstr>'Día 1'!Área_de_impresión</vt:lpstr>
      <vt:lpstr>'Día 10'!Área_de_impresión</vt:lpstr>
      <vt:lpstr>'Día 11'!Área_de_impresión</vt:lpstr>
      <vt:lpstr>'Día 12'!Área_de_impresión</vt:lpstr>
      <vt:lpstr>'Día 13'!Área_de_impresión</vt:lpstr>
      <vt:lpstr>'Día 14'!Área_de_impresión</vt:lpstr>
      <vt:lpstr>'Día 15'!Área_de_impresión</vt:lpstr>
      <vt:lpstr>'Día 16'!Área_de_impresión</vt:lpstr>
      <vt:lpstr>'Día 17'!Área_de_impresión</vt:lpstr>
      <vt:lpstr>'Día 18'!Área_de_impresión</vt:lpstr>
      <vt:lpstr>'Día 19'!Área_de_impresión</vt:lpstr>
      <vt:lpstr>'Día 2'!Área_de_impresión</vt:lpstr>
      <vt:lpstr>'Día 20'!Área_de_impresión</vt:lpstr>
      <vt:lpstr>'Día 21'!Área_de_impresión</vt:lpstr>
      <vt:lpstr>'Día 22'!Área_de_impresión</vt:lpstr>
      <vt:lpstr>'Día 23'!Área_de_impresión</vt:lpstr>
      <vt:lpstr>'Día 24'!Área_de_impresión</vt:lpstr>
      <vt:lpstr>'Día 25'!Área_de_impresión</vt:lpstr>
      <vt:lpstr>'Día 26'!Área_de_impresión</vt:lpstr>
      <vt:lpstr>'Día 27'!Área_de_impresión</vt:lpstr>
      <vt:lpstr>'Día 28'!Área_de_impresión</vt:lpstr>
      <vt:lpstr>'Día 29'!Área_de_impresión</vt:lpstr>
      <vt:lpstr>'Día 3'!Área_de_impresión</vt:lpstr>
      <vt:lpstr>'Día 30'!Área_de_impresión</vt:lpstr>
      <vt:lpstr>'Día 31'!Área_de_impresión</vt:lpstr>
      <vt:lpstr>'Día 4'!Área_de_impresión</vt:lpstr>
      <vt:lpstr>'Día 5'!Área_de_impresión</vt:lpstr>
      <vt:lpstr>'DÍa 6'!Área_de_impresión</vt:lpstr>
      <vt:lpstr>'Día 7'!Área_de_impresión</vt:lpstr>
      <vt:lpstr>'Día 8'!Área_de_impresión</vt:lpstr>
      <vt:lpstr>'Día 9'!Área_de_impresión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Vera Santander Dario (Codelco-Salvador)</cp:lastModifiedBy>
  <cp:revision/>
  <dcterms:created xsi:type="dcterms:W3CDTF">2015-05-02T03:26:21Z</dcterms:created>
  <dcterms:modified xsi:type="dcterms:W3CDTF">2026-06-10T21:41:56Z</dcterms:modified>
  <cp:category/>
  <cp:contentStatus/>
</cp:coreProperties>
</file>