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01 H01\Caudal\60 Mar 2026\"/>
    </mc:Choice>
  </mc:AlternateContent>
  <bookViews>
    <workbookView xWindow="22930" yWindow="-110" windowWidth="23260" windowHeight="12460" tabRatio="928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4" i="40" l="1"/>
  <c r="L43" i="40"/>
  <c r="F38" i="40" l="1"/>
  <c r="G38" i="40" s="1"/>
  <c r="F37" i="40"/>
  <c r="D21" i="31"/>
  <c r="E21" i="31"/>
  <c r="M38" i="40" l="1"/>
  <c r="H38" i="40"/>
  <c r="L41" i="40"/>
  <c r="F41" i="40"/>
  <c r="G44" i="40" l="1"/>
  <c r="D26" i="19"/>
  <c r="E26" i="19" s="1"/>
  <c r="C8" i="45" l="1"/>
  <c r="D16" i="45" s="1"/>
  <c r="E16" i="45" s="1"/>
  <c r="D26" i="45"/>
  <c r="C8" i="42"/>
  <c r="D21" i="45"/>
  <c r="E21" i="45" s="1"/>
  <c r="F40" i="40" l="1"/>
  <c r="D32" i="45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G41" i="40" l="1"/>
  <c r="E17" i="33"/>
  <c r="H41" i="40" l="1"/>
  <c r="M41" i="40"/>
  <c r="F39" i="40"/>
  <c r="G39" i="40" l="1"/>
  <c r="G40" i="40"/>
  <c r="C8" i="41"/>
  <c r="C8" i="34"/>
  <c r="C8" i="33"/>
  <c r="D16" i="33" s="1"/>
  <c r="H39" i="40" l="1"/>
  <c r="M39" i="40"/>
  <c r="H40" i="40"/>
  <c r="M40" i="40"/>
  <c r="L40" i="40"/>
  <c r="L37" i="40" l="1"/>
  <c r="L38" i="40"/>
  <c r="L39" i="40"/>
  <c r="F29" i="40" l="1"/>
  <c r="G29" i="40" s="1"/>
  <c r="F30" i="40"/>
  <c r="F31" i="40"/>
  <c r="G31" i="40" s="1"/>
  <c r="F32" i="40"/>
  <c r="G32" i="40" s="1"/>
  <c r="F33" i="40"/>
  <c r="G33" i="40" s="1"/>
  <c r="F34" i="40"/>
  <c r="G34" i="40" s="1"/>
  <c r="F35" i="40"/>
  <c r="F36" i="40"/>
  <c r="F22" i="40"/>
  <c r="F23" i="40"/>
  <c r="G23" i="40" s="1"/>
  <c r="F24" i="40"/>
  <c r="G24" i="40" s="1"/>
  <c r="F25" i="40"/>
  <c r="G25" i="40" s="1"/>
  <c r="F26" i="40"/>
  <c r="F27" i="40"/>
  <c r="F28" i="40"/>
  <c r="G28" i="40" s="1"/>
  <c r="F15" i="40"/>
  <c r="G15" i="40" s="1"/>
  <c r="F16" i="40"/>
  <c r="G16" i="40" s="1"/>
  <c r="F17" i="40"/>
  <c r="G17" i="40" s="1"/>
  <c r="F18" i="40"/>
  <c r="F19" i="40"/>
  <c r="F20" i="40"/>
  <c r="G20" i="40" s="1"/>
  <c r="F21" i="40"/>
  <c r="G21" i="40" s="1"/>
  <c r="F11" i="40"/>
  <c r="G11" i="40" s="1"/>
  <c r="F12" i="40"/>
  <c r="G12" i="40" s="1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 s="1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 s="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L15" i="40"/>
  <c r="L20" i="40"/>
  <c r="L25" i="40"/>
  <c r="L28" i="40"/>
  <c r="L29" i="40"/>
  <c r="L30" i="40"/>
  <c r="L31" i="40"/>
  <c r="L32" i="40"/>
  <c r="L33" i="40"/>
  <c r="L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 s="1"/>
  <c r="D29" i="34"/>
  <c r="E29" i="34" s="1"/>
  <c r="D28" i="34"/>
  <c r="E28" i="34" s="1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 s="1"/>
  <c r="D14" i="34"/>
  <c r="E14" i="34" s="1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 s="1"/>
  <c r="D29" i="33"/>
  <c r="E29" i="33" s="1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 s="1"/>
  <c r="D15" i="33"/>
  <c r="E15" i="33" s="1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 s="1"/>
  <c r="D30" i="32"/>
  <c r="E30" i="32" s="1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 s="1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 s="1"/>
  <c r="D10" i="32"/>
  <c r="E10" i="32" s="1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 s="1"/>
  <c r="D23" i="31"/>
  <c r="E23" i="31" s="1"/>
  <c r="D20" i="31"/>
  <c r="E20" i="31" s="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 s="1"/>
  <c r="D10" i="31"/>
  <c r="E10" i="31" s="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 s="1"/>
  <c r="D23" i="30"/>
  <c r="E23" i="30" s="1"/>
  <c r="D21" i="30"/>
  <c r="E21" i="30" s="1"/>
  <c r="D20" i="30"/>
  <c r="E20" i="30"/>
  <c r="D19" i="30"/>
  <c r="E19" i="30"/>
  <c r="D18" i="30"/>
  <c r="E18" i="30"/>
  <c r="D15" i="30"/>
  <c r="E15" i="30"/>
  <c r="D14" i="30"/>
  <c r="E14" i="30" s="1"/>
  <c r="D13" i="30"/>
  <c r="E13" i="30" s="1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 s="1"/>
  <c r="D28" i="29"/>
  <c r="E28" i="29" s="1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 s="1"/>
  <c r="D13" i="29"/>
  <c r="E13" i="29" s="1"/>
  <c r="D12" i="29"/>
  <c r="E12" i="29"/>
  <c r="D11" i="29"/>
  <c r="E11" i="29" s="1"/>
  <c r="D10" i="29"/>
  <c r="E10" i="29"/>
  <c r="D32" i="28"/>
  <c r="E32" i="28"/>
  <c r="D31" i="28"/>
  <c r="E31" i="28"/>
  <c r="D30" i="28"/>
  <c r="E30" i="28" s="1"/>
  <c r="D29" i="28"/>
  <c r="E29" i="28" s="1"/>
  <c r="D28" i="28"/>
  <c r="E28" i="28"/>
  <c r="D25" i="28"/>
  <c r="E25" i="28"/>
  <c r="D24" i="28"/>
  <c r="E24" i="28"/>
  <c r="D23" i="28"/>
  <c r="E23" i="28" s="1"/>
  <c r="D21" i="28"/>
  <c r="E21" i="28" s="1"/>
  <c r="D20" i="28"/>
  <c r="E20" i="28"/>
  <c r="D19" i="28"/>
  <c r="E19" i="28"/>
  <c r="D18" i="28"/>
  <c r="E18" i="28" s="1"/>
  <c r="D15" i="28"/>
  <c r="E15" i="28" s="1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 s="1"/>
  <c r="D30" i="27"/>
  <c r="E30" i="27" s="1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 s="1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 s="1"/>
  <c r="D31" i="26"/>
  <c r="E31" i="26" s="1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 s="1"/>
  <c r="D18" i="26"/>
  <c r="E18" i="26" s="1"/>
  <c r="D15" i="26"/>
  <c r="E15" i="26"/>
  <c r="D14" i="26"/>
  <c r="E14" i="26" s="1"/>
  <c r="D13" i="26"/>
  <c r="E13" i="26"/>
  <c r="D12" i="26"/>
  <c r="E12" i="26"/>
  <c r="D11" i="26"/>
  <c r="E11" i="26"/>
  <c r="D10" i="26"/>
  <c r="E10" i="26" s="1"/>
  <c r="D32" i="25"/>
  <c r="E32" i="25" s="1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 s="1"/>
  <c r="D21" i="25"/>
  <c r="E21" i="25" s="1"/>
  <c r="D20" i="25"/>
  <c r="E20" i="25" s="1"/>
  <c r="D19" i="25"/>
  <c r="E19" i="25" s="1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 s="1"/>
  <c r="D32" i="24"/>
  <c r="E32" i="24" s="1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 s="1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 s="1"/>
  <c r="D12" i="24"/>
  <c r="E12" i="24" s="1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 s="1"/>
  <c r="D25" i="23"/>
  <c r="E25" i="23" s="1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 s="1"/>
  <c r="D12" i="23"/>
  <c r="E12" i="23" s="1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 s="1"/>
  <c r="D25" i="22"/>
  <c r="E25" i="22" s="1"/>
  <c r="D24" i="22"/>
  <c r="E24" i="22"/>
  <c r="D23" i="22"/>
  <c r="E23" i="22"/>
  <c r="D21" i="22"/>
  <c r="E21" i="22" s="1"/>
  <c r="D20" i="22"/>
  <c r="E20" i="22"/>
  <c r="D19" i="22"/>
  <c r="E19" i="22"/>
  <c r="D18" i="22"/>
  <c r="E18" i="22" s="1"/>
  <c r="D15" i="22"/>
  <c r="E15" i="22" s="1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 s="1"/>
  <c r="D30" i="21"/>
  <c r="E30" i="21" s="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 s="1"/>
  <c r="D15" i="21"/>
  <c r="E15" i="21" s="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 s="1"/>
  <c r="D30" i="20"/>
  <c r="E30" i="20" s="1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 s="1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 s="1"/>
  <c r="D10" i="20"/>
  <c r="E10" i="20" s="1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 s="1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 s="1"/>
  <c r="D11" i="19"/>
  <c r="E11" i="19" s="1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 s="1"/>
  <c r="D24" i="18"/>
  <c r="E24" i="18" s="1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 s="1"/>
  <c r="D11" i="18"/>
  <c r="E11" i="18" s="1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 s="1"/>
  <c r="D24" i="17"/>
  <c r="E24" i="17" s="1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 s="1"/>
  <c r="D13" i="17"/>
  <c r="E13" i="17" s="1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 s="1"/>
  <c r="D28" i="16"/>
  <c r="E28" i="16" s="1"/>
  <c r="E26" i="16"/>
  <c r="D25" i="16"/>
  <c r="E25" i="16" s="1"/>
  <c r="D24" i="16"/>
  <c r="E24" i="16"/>
  <c r="D23" i="16"/>
  <c r="E23" i="16"/>
  <c r="D21" i="16"/>
  <c r="E21" i="16" s="1"/>
  <c r="D20" i="16"/>
  <c r="E20" i="16"/>
  <c r="D19" i="16"/>
  <c r="E19" i="16"/>
  <c r="D18" i="16"/>
  <c r="E18" i="16" s="1"/>
  <c r="D15" i="16"/>
  <c r="E15" i="16" s="1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 s="1"/>
  <c r="D30" i="15"/>
  <c r="E30" i="15" s="1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 s="1"/>
  <c r="D15" i="15"/>
  <c r="E15" i="15" s="1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 s="1"/>
  <c r="D30" i="14"/>
  <c r="E30" i="14" s="1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 s="1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 s="1"/>
  <c r="D32" i="13"/>
  <c r="E32" i="13" s="1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 s="1"/>
  <c r="D11" i="13"/>
  <c r="E11" i="13" s="1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 s="1"/>
  <c r="D24" i="12"/>
  <c r="E24" i="12" s="1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 s="1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 s="1"/>
  <c r="D21" i="11"/>
  <c r="E21" i="11" s="1"/>
  <c r="D20" i="11"/>
  <c r="E20" i="11" s="1"/>
  <c r="D19" i="11"/>
  <c r="E19" i="11"/>
  <c r="D18" i="11"/>
  <c r="E18" i="11"/>
  <c r="D15" i="11"/>
  <c r="E15" i="11"/>
  <c r="D14" i="11"/>
  <c r="E14" i="11" s="1"/>
  <c r="D13" i="11"/>
  <c r="E13" i="11"/>
  <c r="D12" i="11"/>
  <c r="E12" i="11"/>
  <c r="D11" i="11"/>
  <c r="E11" i="11" s="1"/>
  <c r="D10" i="11"/>
  <c r="E10" i="11"/>
  <c r="D32" i="10"/>
  <c r="E32" i="10"/>
  <c r="D31" i="10"/>
  <c r="E31" i="10" s="1"/>
  <c r="D30" i="10"/>
  <c r="E30" i="10"/>
  <c r="D29" i="10"/>
  <c r="E29" i="10"/>
  <c r="D28" i="10"/>
  <c r="E28" i="10" s="1"/>
  <c r="D25" i="10"/>
  <c r="E25" i="10" s="1"/>
  <c r="D24" i="10"/>
  <c r="E24" i="10" s="1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 s="1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 s="1"/>
  <c r="D11" i="9"/>
  <c r="E11" i="9"/>
  <c r="D10" i="9"/>
  <c r="E10" i="9"/>
  <c r="D32" i="8"/>
  <c r="E32" i="8" s="1"/>
  <c r="D31" i="8"/>
  <c r="E31" i="8"/>
  <c r="D30" i="8"/>
  <c r="E30" i="8"/>
  <c r="D29" i="8"/>
  <c r="E29" i="8" s="1"/>
  <c r="D28" i="8"/>
  <c r="E28" i="8" s="1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 s="1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 s="1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 s="1"/>
  <c r="D30" i="7"/>
  <c r="E30" i="7" s="1"/>
  <c r="D31" i="7"/>
  <c r="E31" i="7"/>
  <c r="D10" i="7"/>
  <c r="E10" i="7"/>
  <c r="L12" i="40"/>
  <c r="L18" i="40"/>
  <c r="L16" i="40"/>
  <c r="L36" i="40"/>
  <c r="L35" i="40"/>
  <c r="L19" i="40"/>
  <c r="L27" i="40"/>
  <c r="L24" i="40"/>
  <c r="L22" i="40"/>
  <c r="L14" i="40"/>
  <c r="L13" i="40"/>
  <c r="L11" i="40"/>
  <c r="L17" i="40"/>
  <c r="L26" i="40"/>
  <c r="L23" i="40"/>
  <c r="L21" i="40"/>
  <c r="H12" i="40" l="1"/>
  <c r="M12" i="40"/>
  <c r="H25" i="40"/>
  <c r="M25" i="40"/>
  <c r="H24" i="40"/>
  <c r="M24" i="40"/>
  <c r="H15" i="40"/>
  <c r="M15" i="40"/>
  <c r="H23" i="40"/>
  <c r="M23" i="40"/>
  <c r="M20" i="40"/>
  <c r="H20" i="40"/>
  <c r="H28" i="40"/>
  <c r="M28" i="40"/>
  <c r="G22" i="40"/>
  <c r="H31" i="40"/>
  <c r="M31" i="40"/>
  <c r="H17" i="40"/>
  <c r="M17" i="40"/>
  <c r="H34" i="40"/>
  <c r="M34" i="40"/>
  <c r="M11" i="40"/>
  <c r="H11" i="40"/>
  <c r="H33" i="40"/>
  <c r="M33" i="40"/>
  <c r="H21" i="40"/>
  <c r="M21" i="40"/>
  <c r="M32" i="40"/>
  <c r="H32" i="40"/>
  <c r="G14" i="40"/>
  <c r="G19" i="40"/>
  <c r="G27" i="40"/>
  <c r="G36" i="40"/>
  <c r="G37" i="40"/>
  <c r="G30" i="40"/>
  <c r="H16" i="40"/>
  <c r="M16" i="40"/>
  <c r="G13" i="40"/>
  <c r="G18" i="40"/>
  <c r="G26" i="40"/>
  <c r="G35" i="40"/>
  <c r="M29" i="40"/>
  <c r="H29" i="40"/>
  <c r="H35" i="40" l="1"/>
  <c r="M35" i="40"/>
  <c r="M26" i="40"/>
  <c r="H26" i="40"/>
  <c r="H30" i="40"/>
  <c r="M30" i="40"/>
  <c r="H37" i="40"/>
  <c r="M37" i="40"/>
  <c r="G42" i="40"/>
  <c r="H18" i="40"/>
  <c r="M18" i="40"/>
  <c r="H36" i="40"/>
  <c r="M36" i="40"/>
  <c r="H13" i="40"/>
  <c r="H42" i="40" s="1"/>
  <c r="M13" i="40"/>
  <c r="M43" i="40" s="1"/>
  <c r="H27" i="40"/>
  <c r="M27" i="40"/>
  <c r="H22" i="40"/>
  <c r="M22" i="40"/>
  <c r="H19" i="40"/>
  <c r="M19" i="40"/>
  <c r="M14" i="40"/>
  <c r="H14" i="40"/>
  <c r="M46" i="40" l="1"/>
  <c r="M44" i="40"/>
</calcChain>
</file>

<file path=xl/sharedStrings.xml><?xml version="1.0" encoding="utf-8"?>
<sst xmlns="http://schemas.openxmlformats.org/spreadsheetml/2006/main" count="736" uniqueCount="64">
  <si>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</si>
  <si>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</si>
  <si>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</si>
  <si>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</si>
  <si>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</si>
  <si>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</si>
  <si>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</si>
  <si>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Consumo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</si>
  <si>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</si>
  <si>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</si>
  <si>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</si>
  <si>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</si>
  <si>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</si>
  <si>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</si>
  <si>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</si>
  <si>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</si>
  <si>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</si>
  <si>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</si>
  <si>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</si>
  <si>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</si>
  <si>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</si>
  <si>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</si>
  <si>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</si>
  <si>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</si>
  <si>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</si>
  <si>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</si>
  <si>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</si>
  <si>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</si>
  <si>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</si>
  <si>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</si>
  <si>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</si>
  <si>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 de Marzo 2026</t>
  </si>
  <si>
    <t>2 de Marzo 2026</t>
  </si>
  <si>
    <t>3 de Marzo 2026</t>
  </si>
  <si>
    <t>4 de Marzo 2026</t>
  </si>
  <si>
    <t>5 de Marzo 2026</t>
  </si>
  <si>
    <t>6 de Marzo 2026</t>
  </si>
  <si>
    <t>7 de Marzo 2026</t>
  </si>
  <si>
    <t>8 de Marzo 2026</t>
  </si>
  <si>
    <t>9 de Marzo 2026</t>
  </si>
  <si>
    <t>10 de Marzo 2026</t>
  </si>
  <si>
    <t>11 de Marzo 2026</t>
  </si>
  <si>
    <t>25 marzo 2026</t>
  </si>
  <si>
    <t>31 marzo 2026</t>
  </si>
  <si>
    <t>29 marzo 2026</t>
  </si>
  <si>
    <t>30 marzo 2026</t>
  </si>
  <si>
    <t>28 marzo 2026</t>
  </si>
  <si>
    <t>27 marzo 2026</t>
  </si>
  <si>
    <t>26 marzo 2026</t>
  </si>
  <si>
    <t>12 marzo 2026</t>
  </si>
  <si>
    <t>13 marzo 2026</t>
  </si>
  <si>
    <t>14 marzo 2026</t>
  </si>
  <si>
    <t>15 marzo 2026</t>
  </si>
  <si>
    <t>16 marzo 2026</t>
  </si>
  <si>
    <t>17 marzo 2026</t>
  </si>
  <si>
    <t>18 marzo 2026</t>
  </si>
  <si>
    <t>19 marzo 2026</t>
  </si>
  <si>
    <t>20 marzo 2026</t>
  </si>
  <si>
    <t>21 marzo 2026</t>
  </si>
  <si>
    <t>22 marzo 2026</t>
  </si>
  <si>
    <t>23 marzo 2026</t>
  </si>
  <si>
    <t>24 marzo 2026</t>
  </si>
  <si>
    <t>Registro, m3</t>
  </si>
  <si>
    <t>m3/d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</si>
</sst>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40" xfId="0" applyFill="1" applyBorder="1"/>
    <xf numFmtId="0" fontId="0" fillId="5" borderId="41" xfId="0" applyFill="1" applyBorder="1"/>
    <xf numFmtId="3" fontId="9" fillId="5" borderId="43" xfId="0" applyNumberFormat="1" applyFont="1" applyFill="1" applyBorder="1" applyAlignment="1">
      <alignment horizontal="center"/>
    </xf>
    <xf numFmtId="0" fontId="0" fillId="5" borderId="45" xfId="0" applyFill="1" applyBorder="1"/>
    <xf numFmtId="0" fontId="0" fillId="5" borderId="47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2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59" xfId="0" applyNumberFormat="1" applyFont="1" applyFill="1" applyBorder="1" applyAlignment="1">
      <alignment horizontal="center"/>
    </xf>
    <xf numFmtId="3" fontId="9" fillId="5" borderId="60" xfId="0" applyNumberFormat="1" applyFont="1" applyFill="1" applyBorder="1" applyAlignment="1">
      <alignment horizontal="center"/>
    </xf>
    <xf numFmtId="166" fontId="9" fillId="5" borderId="58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3" fontId="1" fillId="3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6" zoomScale="90" zoomScaleNormal="90" workbookViewId="0">
      <selection activeCell="Q28" sqref="Q28"/>
    </sheetView>
  </sheetViews>
  <sheetFormatPr baseColWidth="10" defaultColWidth="11.453125" defaultRowHeight="14.5" x14ac:dyDescent="0.35"/>
  <cols>
    <col min="6" max="6" width="12.1796875" customWidth="1"/>
    <col min="8" max="9" width="8.81640625" customWidth="1"/>
    <col min="10" max="10" width="7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60" t="s">
        <v>1</v>
      </c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60" t="s">
        <v>2</v>
      </c>
      <c r="D5" s="60"/>
      <c r="E5" s="60"/>
      <c r="F5" s="60"/>
      <c r="G5" s="60"/>
      <c r="H5" s="60"/>
      <c r="I5" s="60"/>
      <c r="J5" s="1"/>
      <c r="K5" s="60" t="s">
        <v>3</v>
      </c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97" t="s">
        <v>4</v>
      </c>
      <c r="D8" s="97" t="s">
        <v>5</v>
      </c>
      <c r="E8" s="46" t="s">
        <v>6</v>
      </c>
      <c r="F8" s="97" t="s">
        <v>62</v>
      </c>
      <c r="G8" s="101" t="s">
        <v>7</v>
      </c>
      <c r="H8" s="102"/>
      <c r="I8" s="1"/>
      <c r="J8" s="62"/>
      <c r="K8" s="99" t="s">
        <v>8</v>
      </c>
      <c r="L8" s="97" t="s">
        <v>9</v>
      </c>
      <c r="M8" s="99" t="s">
        <v>10</v>
      </c>
      <c r="N8" s="1"/>
      <c r="O8" s="1"/>
      <c r="P8" s="1"/>
      <c r="Q8" s="1"/>
      <c r="R8" s="1"/>
      <c r="S8" s="1"/>
    </row>
    <row r="9" spans="1:19" x14ac:dyDescent="0.35">
      <c r="A9" s="1"/>
      <c r="B9" s="1"/>
      <c r="C9" s="98"/>
      <c r="D9" s="98"/>
      <c r="E9" s="74" t="s">
        <v>11</v>
      </c>
      <c r="F9" s="98"/>
      <c r="G9" s="103"/>
      <c r="H9" s="104"/>
      <c r="I9" s="1"/>
      <c r="J9" s="62"/>
      <c r="K9" s="100"/>
      <c r="L9" s="98"/>
      <c r="M9" s="100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46">
        <v>0</v>
      </c>
      <c r="D10" s="71">
        <v>46081</v>
      </c>
      <c r="E10" s="72">
        <v>0.33333333333333331</v>
      </c>
      <c r="F10" s="73">
        <v>5368495</v>
      </c>
      <c r="G10" s="64" t="s">
        <v>12</v>
      </c>
      <c r="H10" s="64" t="s">
        <v>13</v>
      </c>
      <c r="I10" s="1"/>
      <c r="J10" s="62"/>
      <c r="K10" s="95" t="s">
        <v>13</v>
      </c>
      <c r="L10" s="46" t="s">
        <v>63</v>
      </c>
      <c r="M10" s="95" t="s">
        <v>63</v>
      </c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47">
        <v>1</v>
      </c>
      <c r="D11" s="48">
        <v>46082</v>
      </c>
      <c r="E11" s="61">
        <v>0.33333333333333331</v>
      </c>
      <c r="F11" s="49">
        <f>'Día 1'!C16</f>
        <v>5371464</v>
      </c>
      <c r="G11" s="49">
        <f>F11-F10</f>
        <v>2969</v>
      </c>
      <c r="H11" s="50">
        <f>G11*1000/24/60/60</f>
        <v>34.363425925925931</v>
      </c>
      <c r="I11" s="1"/>
      <c r="K11" s="49">
        <v>30</v>
      </c>
      <c r="L11" s="49">
        <f>K11*60*60*24/1000</f>
        <v>2592</v>
      </c>
      <c r="M11" s="49">
        <f>G11</f>
        <v>2969</v>
      </c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47">
        <v>2</v>
      </c>
      <c r="D12" s="48">
        <v>46083</v>
      </c>
      <c r="E12" s="61">
        <v>0.33333333333333331</v>
      </c>
      <c r="F12" s="49">
        <f>'Día 2'!C16</f>
        <v>5374398</v>
      </c>
      <c r="G12" s="49">
        <f t="shared" ref="G12:G41" si="0">F12-F11</f>
        <v>2934</v>
      </c>
      <c r="H12" s="50">
        <f t="shared" ref="H12:H41" si="1">G12*1000/24/60/60</f>
        <v>33.958333333333336</v>
      </c>
      <c r="I12" s="1"/>
      <c r="J12" s="63"/>
      <c r="K12" s="49">
        <v>30</v>
      </c>
      <c r="L12" s="49">
        <f t="shared" ref="L12:L39" si="2">K12*60*60*24/1000</f>
        <v>2592</v>
      </c>
      <c r="M12" s="49">
        <f t="shared" ref="M12:M41" si="3">G12</f>
        <v>2934</v>
      </c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47">
        <v>3</v>
      </c>
      <c r="D13" s="48">
        <v>46084</v>
      </c>
      <c r="E13" s="61">
        <v>0.33333333333333331</v>
      </c>
      <c r="F13" s="49">
        <f>'Día 3'!C16</f>
        <v>5377333</v>
      </c>
      <c r="G13" s="49">
        <f t="shared" si="0"/>
        <v>2935</v>
      </c>
      <c r="H13" s="50">
        <f t="shared" si="1"/>
        <v>33.969907407407412</v>
      </c>
      <c r="I13" s="1"/>
      <c r="J13" s="63"/>
      <c r="K13" s="49">
        <v>30</v>
      </c>
      <c r="L13" s="49">
        <f t="shared" si="2"/>
        <v>2592</v>
      </c>
      <c r="M13" s="49">
        <f t="shared" si="3"/>
        <v>2935</v>
      </c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47">
        <v>4</v>
      </c>
      <c r="D14" s="48">
        <v>46085</v>
      </c>
      <c r="E14" s="61">
        <v>0.33333333333333331</v>
      </c>
      <c r="F14" s="49">
        <f>'Día 4'!C16</f>
        <v>5380231</v>
      </c>
      <c r="G14" s="49">
        <f t="shared" si="0"/>
        <v>2898</v>
      </c>
      <c r="H14" s="50">
        <f t="shared" si="1"/>
        <v>33.541666666666664</v>
      </c>
      <c r="I14" s="1"/>
      <c r="J14" s="63"/>
      <c r="K14" s="49">
        <v>30</v>
      </c>
      <c r="L14" s="49">
        <f t="shared" si="2"/>
        <v>2592</v>
      </c>
      <c r="M14" s="49">
        <f t="shared" si="3"/>
        <v>2898</v>
      </c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47">
        <v>5</v>
      </c>
      <c r="D15" s="48">
        <v>46086</v>
      </c>
      <c r="E15" s="61">
        <v>0.33333333333333331</v>
      </c>
      <c r="F15" s="49">
        <f>'Día 5'!C16</f>
        <v>5383097</v>
      </c>
      <c r="G15" s="49">
        <f t="shared" si="0"/>
        <v>2866</v>
      </c>
      <c r="H15" s="50">
        <f t="shared" si="1"/>
        <v>33.171296296296298</v>
      </c>
      <c r="I15" s="1"/>
      <c r="J15" s="63"/>
      <c r="K15" s="49">
        <v>30</v>
      </c>
      <c r="L15" s="49">
        <f t="shared" si="2"/>
        <v>2592</v>
      </c>
      <c r="M15" s="49">
        <f t="shared" si="3"/>
        <v>2866</v>
      </c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47">
        <v>6</v>
      </c>
      <c r="D16" s="48">
        <v>46087</v>
      </c>
      <c r="E16" s="61">
        <v>0.33333333333333331</v>
      </c>
      <c r="F16" s="49">
        <f>'DÍa 6'!C16</f>
        <v>5386009</v>
      </c>
      <c r="G16" s="49">
        <f t="shared" si="0"/>
        <v>2912</v>
      </c>
      <c r="H16" s="50">
        <f t="shared" si="1"/>
        <v>33.703703703703702</v>
      </c>
      <c r="I16" s="1"/>
      <c r="J16" s="63"/>
      <c r="K16" s="49">
        <v>30</v>
      </c>
      <c r="L16" s="49">
        <f t="shared" si="2"/>
        <v>2592</v>
      </c>
      <c r="M16" s="49">
        <f t="shared" si="3"/>
        <v>2912</v>
      </c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47">
        <v>7</v>
      </c>
      <c r="D17" s="48">
        <v>46088</v>
      </c>
      <c r="E17" s="61">
        <v>0.33333333333333331</v>
      </c>
      <c r="F17" s="49">
        <f>'Día 7'!C16</f>
        <v>5388919</v>
      </c>
      <c r="G17" s="49">
        <f t="shared" si="0"/>
        <v>2910</v>
      </c>
      <c r="H17" s="50">
        <f t="shared" si="1"/>
        <v>33.680555555555557</v>
      </c>
      <c r="I17" s="1"/>
      <c r="J17" s="63"/>
      <c r="K17" s="49">
        <v>30</v>
      </c>
      <c r="L17" s="49">
        <f t="shared" si="2"/>
        <v>2592</v>
      </c>
      <c r="M17" s="49">
        <f t="shared" si="3"/>
        <v>2910</v>
      </c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47">
        <v>8</v>
      </c>
      <c r="D18" s="48">
        <v>46089</v>
      </c>
      <c r="E18" s="61">
        <v>0.33333333333333331</v>
      </c>
      <c r="F18" s="49">
        <f>'Día 8'!C16</f>
        <v>5391751</v>
      </c>
      <c r="G18" s="49">
        <f t="shared" si="0"/>
        <v>2832</v>
      </c>
      <c r="H18" s="50">
        <f t="shared" si="1"/>
        <v>32.777777777777779</v>
      </c>
      <c r="I18" s="1"/>
      <c r="J18" s="63"/>
      <c r="K18" s="49">
        <v>30</v>
      </c>
      <c r="L18" s="49">
        <f t="shared" si="2"/>
        <v>2592</v>
      </c>
      <c r="M18" s="49">
        <f t="shared" si="3"/>
        <v>2832</v>
      </c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47">
        <v>9</v>
      </c>
      <c r="D19" s="48">
        <v>46090</v>
      </c>
      <c r="E19" s="61">
        <v>0.33333333333333331</v>
      </c>
      <c r="F19" s="49">
        <f>'Día 9'!C16</f>
        <v>5394631</v>
      </c>
      <c r="G19" s="49">
        <f t="shared" si="0"/>
        <v>2880</v>
      </c>
      <c r="H19" s="50">
        <f t="shared" si="1"/>
        <v>33.333333333333336</v>
      </c>
      <c r="I19" s="1"/>
      <c r="J19" s="63"/>
      <c r="K19" s="49">
        <v>30</v>
      </c>
      <c r="L19" s="49">
        <f t="shared" si="2"/>
        <v>2592</v>
      </c>
      <c r="M19" s="49">
        <f t="shared" si="3"/>
        <v>2880</v>
      </c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47">
        <v>10</v>
      </c>
      <c r="D20" s="48">
        <v>46091</v>
      </c>
      <c r="E20" s="61">
        <v>0.33333333333333331</v>
      </c>
      <c r="F20" s="49">
        <f>'Día 10'!C16</f>
        <v>5397553</v>
      </c>
      <c r="G20" s="49">
        <f t="shared" si="0"/>
        <v>2922</v>
      </c>
      <c r="H20" s="50">
        <f t="shared" si="1"/>
        <v>33.819444444444443</v>
      </c>
      <c r="I20" s="1"/>
      <c r="J20" s="63"/>
      <c r="K20" s="49">
        <v>30</v>
      </c>
      <c r="L20" s="49">
        <f t="shared" si="2"/>
        <v>2592</v>
      </c>
      <c r="M20" s="49">
        <f t="shared" si="3"/>
        <v>2922</v>
      </c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47">
        <v>11</v>
      </c>
      <c r="D21" s="48">
        <v>46092</v>
      </c>
      <c r="E21" s="61">
        <v>0.33333333333333331</v>
      </c>
      <c r="F21" s="49">
        <f>'Día 11'!C16</f>
        <v>5400446</v>
      </c>
      <c r="G21" s="49">
        <f t="shared" si="0"/>
        <v>2893</v>
      </c>
      <c r="H21" s="50">
        <f t="shared" si="1"/>
        <v>33.483796296296298</v>
      </c>
      <c r="I21" s="1"/>
      <c r="J21" s="63"/>
      <c r="K21" s="49">
        <v>30</v>
      </c>
      <c r="L21" s="49">
        <f t="shared" si="2"/>
        <v>2592</v>
      </c>
      <c r="M21" s="49">
        <f t="shared" si="3"/>
        <v>2893</v>
      </c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47">
        <v>12</v>
      </c>
      <c r="D22" s="48">
        <v>46093</v>
      </c>
      <c r="E22" s="61">
        <v>0.33333333333333331</v>
      </c>
      <c r="F22" s="49">
        <f>'Día 12'!C16</f>
        <v>5403351</v>
      </c>
      <c r="G22" s="49">
        <f t="shared" si="0"/>
        <v>2905</v>
      </c>
      <c r="H22" s="50">
        <f t="shared" si="1"/>
        <v>33.622685185185183</v>
      </c>
      <c r="I22" s="1"/>
      <c r="J22" s="63"/>
      <c r="K22" s="49">
        <v>30</v>
      </c>
      <c r="L22" s="49">
        <f t="shared" si="2"/>
        <v>2592</v>
      </c>
      <c r="M22" s="49">
        <f t="shared" si="3"/>
        <v>2905</v>
      </c>
      <c r="N22" s="1"/>
      <c r="O22" s="1" t="s">
        <v>14</v>
      </c>
      <c r="P22" s="1"/>
      <c r="Q22" s="1"/>
      <c r="R22" s="1"/>
      <c r="S22" s="1"/>
    </row>
    <row r="23" spans="1:19" x14ac:dyDescent="0.35">
      <c r="A23" s="1"/>
      <c r="B23" s="1"/>
      <c r="C23" s="47">
        <v>13</v>
      </c>
      <c r="D23" s="48">
        <v>46094</v>
      </c>
      <c r="E23" s="61">
        <v>0.33333333333333331</v>
      </c>
      <c r="F23" s="49">
        <f>'Día 13'!C16</f>
        <v>5406285</v>
      </c>
      <c r="G23" s="49">
        <f t="shared" si="0"/>
        <v>2934</v>
      </c>
      <c r="H23" s="50">
        <f t="shared" si="1"/>
        <v>33.958333333333336</v>
      </c>
      <c r="I23" s="1"/>
      <c r="J23" s="63"/>
      <c r="K23" s="49">
        <v>30</v>
      </c>
      <c r="L23" s="49">
        <f t="shared" si="2"/>
        <v>2592</v>
      </c>
      <c r="M23" s="49">
        <f t="shared" si="3"/>
        <v>2934</v>
      </c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47">
        <v>14</v>
      </c>
      <c r="D24" s="48">
        <v>46095</v>
      </c>
      <c r="E24" s="61">
        <v>0.33333333333333331</v>
      </c>
      <c r="F24" s="49">
        <f>'Día 14'!C16</f>
        <v>5409204</v>
      </c>
      <c r="G24" s="49">
        <f t="shared" si="0"/>
        <v>2919</v>
      </c>
      <c r="H24" s="50">
        <f t="shared" si="1"/>
        <v>33.784722222222221</v>
      </c>
      <c r="I24" s="1"/>
      <c r="J24" s="63"/>
      <c r="K24" s="49">
        <v>30</v>
      </c>
      <c r="L24" s="49">
        <f t="shared" si="2"/>
        <v>2592</v>
      </c>
      <c r="M24" s="49">
        <f t="shared" si="3"/>
        <v>2919</v>
      </c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47">
        <v>15</v>
      </c>
      <c r="D25" s="48">
        <v>46096</v>
      </c>
      <c r="E25" s="61">
        <v>0.33333333333333331</v>
      </c>
      <c r="F25" s="49">
        <f>'Día 15'!C16</f>
        <v>5412098</v>
      </c>
      <c r="G25" s="49">
        <f t="shared" si="0"/>
        <v>2894</v>
      </c>
      <c r="H25" s="50">
        <f t="shared" si="1"/>
        <v>33.495370370370367</v>
      </c>
      <c r="I25" s="1"/>
      <c r="J25" s="63"/>
      <c r="K25" s="49">
        <v>30</v>
      </c>
      <c r="L25" s="49">
        <f t="shared" si="2"/>
        <v>2592</v>
      </c>
      <c r="M25" s="49">
        <f t="shared" si="3"/>
        <v>2894</v>
      </c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47">
        <v>16</v>
      </c>
      <c r="D26" s="48">
        <v>46097</v>
      </c>
      <c r="E26" s="61">
        <v>0.33333333333333331</v>
      </c>
      <c r="F26" s="49">
        <f>'Día 16'!C16</f>
        <v>5414997</v>
      </c>
      <c r="G26" s="49">
        <f t="shared" si="0"/>
        <v>2899</v>
      </c>
      <c r="H26" s="50">
        <f t="shared" si="1"/>
        <v>33.55324074074074</v>
      </c>
      <c r="I26" s="1"/>
      <c r="J26" s="63"/>
      <c r="K26" s="49">
        <v>30</v>
      </c>
      <c r="L26" s="49">
        <f t="shared" si="2"/>
        <v>2592</v>
      </c>
      <c r="M26" s="49">
        <f t="shared" si="3"/>
        <v>2899</v>
      </c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47">
        <v>17</v>
      </c>
      <c r="D27" s="48">
        <v>46098</v>
      </c>
      <c r="E27" s="61">
        <v>0.33333333333333331</v>
      </c>
      <c r="F27" s="49">
        <f>'Día 17'!C16</f>
        <v>5417879</v>
      </c>
      <c r="G27" s="49">
        <f t="shared" si="0"/>
        <v>2882</v>
      </c>
      <c r="H27" s="50">
        <f t="shared" si="1"/>
        <v>33.356481481481481</v>
      </c>
      <c r="I27" s="1"/>
      <c r="J27" s="63"/>
      <c r="K27" s="49">
        <v>30</v>
      </c>
      <c r="L27" s="49">
        <f t="shared" si="2"/>
        <v>2592</v>
      </c>
      <c r="M27" s="49">
        <f t="shared" si="3"/>
        <v>2882</v>
      </c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47">
        <v>18</v>
      </c>
      <c r="D28" s="48">
        <v>46099</v>
      </c>
      <c r="E28" s="61">
        <v>0.33333333333333331</v>
      </c>
      <c r="F28" s="49">
        <f>'Día 18'!C16</f>
        <v>5420755</v>
      </c>
      <c r="G28" s="49">
        <f t="shared" si="0"/>
        <v>2876</v>
      </c>
      <c r="H28" s="50">
        <f t="shared" si="1"/>
        <v>33.287037037037038</v>
      </c>
      <c r="I28" s="1"/>
      <c r="J28" s="63"/>
      <c r="K28" s="49">
        <v>30</v>
      </c>
      <c r="L28" s="49">
        <f t="shared" si="2"/>
        <v>2592</v>
      </c>
      <c r="M28" s="49">
        <f t="shared" si="3"/>
        <v>2876</v>
      </c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47">
        <v>19</v>
      </c>
      <c r="D29" s="48">
        <v>46100</v>
      </c>
      <c r="E29" s="61">
        <v>0.33333333333333331</v>
      </c>
      <c r="F29" s="49">
        <f>'Día 19'!C16</f>
        <v>5423647</v>
      </c>
      <c r="G29" s="49">
        <f t="shared" si="0"/>
        <v>2892</v>
      </c>
      <c r="H29" s="50">
        <f t="shared" si="1"/>
        <v>33.472222222222221</v>
      </c>
      <c r="I29" s="1"/>
      <c r="J29" s="63"/>
      <c r="K29" s="49">
        <v>30</v>
      </c>
      <c r="L29" s="49">
        <f t="shared" si="2"/>
        <v>2592</v>
      </c>
      <c r="M29" s="49">
        <f t="shared" si="3"/>
        <v>2892</v>
      </c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47">
        <v>20</v>
      </c>
      <c r="D30" s="48">
        <v>46101</v>
      </c>
      <c r="E30" s="61">
        <v>0.33333333333333331</v>
      </c>
      <c r="F30" s="49">
        <f>'Día 20'!C16</f>
        <v>5426574</v>
      </c>
      <c r="G30" s="49">
        <f t="shared" si="0"/>
        <v>2927</v>
      </c>
      <c r="H30" s="50">
        <f t="shared" si="1"/>
        <v>33.877314814814817</v>
      </c>
      <c r="I30" s="1"/>
      <c r="J30" s="63"/>
      <c r="K30" s="49">
        <v>30</v>
      </c>
      <c r="L30" s="49">
        <f t="shared" si="2"/>
        <v>2592</v>
      </c>
      <c r="M30" s="49">
        <f t="shared" si="3"/>
        <v>2927</v>
      </c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47">
        <v>21</v>
      </c>
      <c r="D31" s="48">
        <v>46102</v>
      </c>
      <c r="E31" s="61">
        <v>0.33333333333333331</v>
      </c>
      <c r="F31" s="49">
        <f>'Día 21'!C16</f>
        <v>5429518</v>
      </c>
      <c r="G31" s="49">
        <f t="shared" si="0"/>
        <v>2944</v>
      </c>
      <c r="H31" s="50">
        <f t="shared" si="1"/>
        <v>34.074074074074076</v>
      </c>
      <c r="I31" s="1"/>
      <c r="J31" s="63"/>
      <c r="K31" s="49">
        <v>30</v>
      </c>
      <c r="L31" s="49">
        <f t="shared" si="2"/>
        <v>2592</v>
      </c>
      <c r="M31" s="49">
        <f t="shared" si="3"/>
        <v>2944</v>
      </c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47">
        <v>22</v>
      </c>
      <c r="D32" s="48">
        <v>46103</v>
      </c>
      <c r="E32" s="61">
        <v>0.33333333333333331</v>
      </c>
      <c r="F32" s="49">
        <f>'Día 22'!C16</f>
        <v>5432458</v>
      </c>
      <c r="G32" s="49">
        <f t="shared" si="0"/>
        <v>2940</v>
      </c>
      <c r="H32" s="50">
        <f t="shared" si="1"/>
        <v>34.027777777777779</v>
      </c>
      <c r="I32" s="1"/>
      <c r="J32" s="63"/>
      <c r="K32" s="49">
        <v>30</v>
      </c>
      <c r="L32" s="49">
        <f t="shared" si="2"/>
        <v>2592</v>
      </c>
      <c r="M32" s="49">
        <f t="shared" si="3"/>
        <v>2940</v>
      </c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47">
        <v>23</v>
      </c>
      <c r="D33" s="48">
        <v>46104</v>
      </c>
      <c r="E33" s="61">
        <v>0.33333333333333331</v>
      </c>
      <c r="F33" s="49">
        <f>'Día 23'!C16</f>
        <v>5435397</v>
      </c>
      <c r="G33" s="49">
        <f t="shared" si="0"/>
        <v>2939</v>
      </c>
      <c r="H33" s="50">
        <f t="shared" si="1"/>
        <v>34.016203703703702</v>
      </c>
      <c r="I33" s="1"/>
      <c r="J33" s="63"/>
      <c r="K33" s="49">
        <v>30</v>
      </c>
      <c r="L33" s="49">
        <f t="shared" si="2"/>
        <v>2592</v>
      </c>
      <c r="M33" s="49">
        <f t="shared" si="3"/>
        <v>2939</v>
      </c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47">
        <v>24</v>
      </c>
      <c r="D34" s="48">
        <v>46105</v>
      </c>
      <c r="E34" s="61">
        <v>0.33333333333333331</v>
      </c>
      <c r="F34" s="49">
        <f>'Día 24'!C16</f>
        <v>5438311</v>
      </c>
      <c r="G34" s="49">
        <f t="shared" si="0"/>
        <v>2914</v>
      </c>
      <c r="H34" s="50">
        <f t="shared" si="1"/>
        <v>33.726851851851855</v>
      </c>
      <c r="I34" s="1"/>
      <c r="J34" s="63"/>
      <c r="K34" s="49">
        <v>30</v>
      </c>
      <c r="L34" s="49">
        <f t="shared" si="2"/>
        <v>2592</v>
      </c>
      <c r="M34" s="49">
        <f t="shared" si="3"/>
        <v>2914</v>
      </c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47">
        <v>25</v>
      </c>
      <c r="D35" s="48">
        <v>46106</v>
      </c>
      <c r="E35" s="61">
        <v>0.33333333333333331</v>
      </c>
      <c r="F35" s="49">
        <f>'Día 25'!C16</f>
        <v>5441247</v>
      </c>
      <c r="G35" s="49">
        <f t="shared" si="0"/>
        <v>2936</v>
      </c>
      <c r="H35" s="50">
        <f t="shared" si="1"/>
        <v>33.981481481481481</v>
      </c>
      <c r="I35" s="1"/>
      <c r="J35" s="63"/>
      <c r="K35" s="49">
        <v>30</v>
      </c>
      <c r="L35" s="49">
        <f t="shared" si="2"/>
        <v>2592</v>
      </c>
      <c r="M35" s="49">
        <f t="shared" si="3"/>
        <v>2936</v>
      </c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47">
        <v>26</v>
      </c>
      <c r="D36" s="48">
        <v>46107</v>
      </c>
      <c r="E36" s="61">
        <v>0.33333333333333331</v>
      </c>
      <c r="F36" s="49">
        <f>'Día 26'!C16</f>
        <v>5444152</v>
      </c>
      <c r="G36" s="49">
        <f t="shared" si="0"/>
        <v>2905</v>
      </c>
      <c r="H36" s="50">
        <f t="shared" si="1"/>
        <v>33.622685185185183</v>
      </c>
      <c r="I36" s="1"/>
      <c r="J36" s="63"/>
      <c r="K36" s="49">
        <v>30</v>
      </c>
      <c r="L36" s="49">
        <f t="shared" si="2"/>
        <v>2592</v>
      </c>
      <c r="M36" s="49">
        <f t="shared" si="3"/>
        <v>2905</v>
      </c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47">
        <v>27</v>
      </c>
      <c r="D37" s="48">
        <v>46108</v>
      </c>
      <c r="E37" s="61">
        <v>0.33333333333333331</v>
      </c>
      <c r="F37" s="49">
        <f>'Día 27'!C16</f>
        <v>5447148</v>
      </c>
      <c r="G37" s="49">
        <f t="shared" si="0"/>
        <v>2996</v>
      </c>
      <c r="H37" s="50">
        <f t="shared" si="1"/>
        <v>34.675925925925931</v>
      </c>
      <c r="I37" s="1"/>
      <c r="J37" s="63"/>
      <c r="K37" s="49">
        <v>30</v>
      </c>
      <c r="L37" s="49">
        <f t="shared" si="2"/>
        <v>2592</v>
      </c>
      <c r="M37" s="49">
        <f t="shared" si="3"/>
        <v>2996</v>
      </c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47">
        <v>28</v>
      </c>
      <c r="D38" s="48">
        <v>46109</v>
      </c>
      <c r="E38" s="61">
        <v>0.33333333333333331</v>
      </c>
      <c r="F38" s="49">
        <f>'Día 28'!C16</f>
        <v>5450150</v>
      </c>
      <c r="G38" s="49">
        <f t="shared" si="0"/>
        <v>3002</v>
      </c>
      <c r="H38" s="50">
        <f t="shared" si="1"/>
        <v>34.745370370370367</v>
      </c>
      <c r="I38" s="1"/>
      <c r="J38" s="63"/>
      <c r="K38" s="49">
        <v>30</v>
      </c>
      <c r="L38" s="49">
        <f t="shared" si="2"/>
        <v>2592</v>
      </c>
      <c r="M38" s="49">
        <f t="shared" si="3"/>
        <v>3002</v>
      </c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47">
        <v>29</v>
      </c>
      <c r="D39" s="48">
        <v>46110</v>
      </c>
      <c r="E39" s="61">
        <v>0.33333333333333331</v>
      </c>
      <c r="F39" s="49">
        <f>'Día 29'!C16</f>
        <v>5453132</v>
      </c>
      <c r="G39" s="49">
        <f t="shared" si="0"/>
        <v>2982</v>
      </c>
      <c r="H39" s="50">
        <f t="shared" si="1"/>
        <v>34.513888888888893</v>
      </c>
      <c r="I39" s="1"/>
      <c r="J39" s="63"/>
      <c r="K39" s="49">
        <v>30</v>
      </c>
      <c r="L39" s="49">
        <f t="shared" si="2"/>
        <v>2592</v>
      </c>
      <c r="M39" s="49">
        <f t="shared" si="3"/>
        <v>2982</v>
      </c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47">
        <v>30</v>
      </c>
      <c r="D40" s="48">
        <v>46111</v>
      </c>
      <c r="E40" s="61">
        <v>0.33333333333333298</v>
      </c>
      <c r="F40" s="49">
        <f>'Día 30'!C16</f>
        <v>5456089</v>
      </c>
      <c r="G40" s="49">
        <f t="shared" si="0"/>
        <v>2957</v>
      </c>
      <c r="H40" s="50">
        <f t="shared" si="1"/>
        <v>34.224537037037038</v>
      </c>
      <c r="I40" s="1"/>
      <c r="J40" s="63"/>
      <c r="K40" s="49">
        <v>30</v>
      </c>
      <c r="L40" s="49">
        <f>K40*60*60*24/1000</f>
        <v>2592</v>
      </c>
      <c r="M40" s="49">
        <f t="shared" si="3"/>
        <v>2957</v>
      </c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47">
        <v>31</v>
      </c>
      <c r="D41" s="48">
        <v>46112</v>
      </c>
      <c r="E41" s="61">
        <v>0.33333333333333298</v>
      </c>
      <c r="F41" s="49">
        <f>'Día 31'!C16</f>
        <v>5459071</v>
      </c>
      <c r="G41" s="49">
        <f t="shared" si="0"/>
        <v>2982</v>
      </c>
      <c r="H41" s="50">
        <f t="shared" si="1"/>
        <v>34.513888888888893</v>
      </c>
      <c r="I41" s="1"/>
      <c r="J41" s="1"/>
      <c r="K41" s="49">
        <v>30</v>
      </c>
      <c r="L41" s="49">
        <f>K41*60*60*24/1000</f>
        <v>2592</v>
      </c>
      <c r="M41" s="49">
        <f t="shared" si="3"/>
        <v>2982</v>
      </c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96">
        <f>(AVERAGE(G11:G41)-2592)/2592</f>
        <v>0.12724014336917569</v>
      </c>
      <c r="H42" s="96">
        <f>(AVERAGE(H11:H41)-30)/30</f>
        <v>0.12724014336917572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05" t="s">
        <v>15</v>
      </c>
      <c r="K43" s="68" t="s">
        <v>16</v>
      </c>
      <c r="L43" s="67">
        <f>SUM(L11:L41)</f>
        <v>80352</v>
      </c>
      <c r="M43" s="84">
        <f>SUM(M11:M41)</f>
        <v>90576</v>
      </c>
      <c r="N43" s="1"/>
      <c r="O43" s="1"/>
      <c r="P43" s="1"/>
      <c r="Q43" s="1"/>
      <c r="R43" s="1"/>
      <c r="S43" s="1"/>
    </row>
    <row r="44" spans="1:19" ht="15" thickBot="1" x14ac:dyDescent="0.4">
      <c r="A44" s="1"/>
      <c r="B44" s="1"/>
      <c r="C44" s="54"/>
      <c r="D44" s="58" t="s">
        <v>17</v>
      </c>
      <c r="E44" s="58"/>
      <c r="F44" s="58"/>
      <c r="G44" s="77">
        <f>(F41-F10)*1000/31/24/60/60</f>
        <v>33.817204301075272</v>
      </c>
      <c r="H44" s="59" t="s">
        <v>18</v>
      </c>
      <c r="I44" s="1"/>
      <c r="J44" s="106"/>
      <c r="K44" s="69" t="s">
        <v>19</v>
      </c>
      <c r="L44" s="83">
        <f>L43*1000/31/24/60/60</f>
        <v>30</v>
      </c>
      <c r="M44" s="85">
        <f>M43*1000/31/24/60/60</f>
        <v>33.817204301075272</v>
      </c>
      <c r="N44" s="60" t="s">
        <v>20</v>
      </c>
      <c r="O44" s="1"/>
      <c r="P44" s="1"/>
      <c r="Q44" s="1"/>
      <c r="R44" s="1"/>
      <c r="S44" s="1"/>
    </row>
    <row r="45" spans="1:19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1"/>
      <c r="D46" s="1"/>
      <c r="E46" s="1"/>
      <c r="F46" s="1"/>
      <c r="G46" s="1"/>
      <c r="H46" s="1"/>
      <c r="I46" s="1"/>
      <c r="J46" s="65" t="s">
        <v>21</v>
      </c>
      <c r="K46" s="66" t="s">
        <v>12</v>
      </c>
      <c r="L46" s="66"/>
      <c r="M46" s="76">
        <f>M43-L43</f>
        <v>10224</v>
      </c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60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78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</sheetData>
  <mergeCells count="8">
    <mergeCell ref="J43:J44"/>
    <mergeCell ref="F8:F9"/>
    <mergeCell ref="D8:D9"/>
    <mergeCell ref="C8:C9"/>
    <mergeCell ref="L8:L9"/>
    <mergeCell ref="M8:M9"/>
    <mergeCell ref="K8:K9"/>
    <mergeCell ref="G8:H9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8'!C26</f>
        <v>5392920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5394631</v>
      </c>
      <c r="D16" s="40">
        <f>+C16-C8</f>
        <v>1711</v>
      </c>
      <c r="E16" s="86">
        <f>+D16*1000/14/3600</f>
        <v>33.948412698412696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5395232</v>
      </c>
      <c r="D21" s="40">
        <f>+C21-C16</f>
        <v>601</v>
      </c>
      <c r="E21" s="86">
        <f>+D21*1000/5/3600</f>
        <v>33.388888888888886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5395822</v>
      </c>
      <c r="D26" s="40">
        <f>+C26-C21</f>
        <v>590</v>
      </c>
      <c r="E26" s="86">
        <f>+D26*1000/5/3600</f>
        <v>32.777777777777779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9'!C26</f>
        <v>5395822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0">
        <v>0.33333333333333298</v>
      </c>
      <c r="C16" s="75">
        <v>5397553</v>
      </c>
      <c r="D16" s="40">
        <f>+C16-C8</f>
        <v>1731</v>
      </c>
      <c r="E16" s="86">
        <f>+D16*1000/14/3600</f>
        <v>34.345238095238095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5398147</v>
      </c>
      <c r="D21" s="40">
        <f>+C21-C16</f>
        <v>594</v>
      </c>
      <c r="E21" s="86">
        <f>+D21*1000/5/3600</f>
        <v>33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5398764</v>
      </c>
      <c r="D26" s="40">
        <f>+C26-C21</f>
        <v>617</v>
      </c>
      <c r="E26" s="86">
        <f>+D26*1000/5/3600</f>
        <v>34.277777777777779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10'!C26</f>
        <v>5398764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5400446</v>
      </c>
      <c r="D16" s="40">
        <f>+C16-C8</f>
        <v>1682</v>
      </c>
      <c r="E16" s="86">
        <f>+D16*1000/14/3600</f>
        <v>33.373015873015873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5401064</v>
      </c>
      <c r="D21" s="40">
        <f>+C21-C16</f>
        <v>618</v>
      </c>
      <c r="E21" s="86">
        <f>+D21*1000/5/3600</f>
        <v>34.333333333333336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5401653</v>
      </c>
      <c r="D26" s="40">
        <f>+C26-C21</f>
        <v>589</v>
      </c>
      <c r="E26" s="86">
        <f>+D26*1000/5/3600</f>
        <v>32.722222222222221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11'!C26</f>
        <v>5401653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5403351</v>
      </c>
      <c r="D16" s="40">
        <f>+C16-C8</f>
        <v>1698</v>
      </c>
      <c r="E16" s="86">
        <f>+D16*1000/14/3600</f>
        <v>33.69047619047619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5403967</v>
      </c>
      <c r="D21" s="40">
        <f>+C21-C16</f>
        <v>616</v>
      </c>
      <c r="E21" s="86">
        <f>+D21*1000/5/3600</f>
        <v>34.222222222222221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5404579</v>
      </c>
      <c r="D26" s="40">
        <f>+C26-C21</f>
        <v>612</v>
      </c>
      <c r="E26" s="86">
        <f>+D26*1000/5/3600</f>
        <v>34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12'!C26</f>
        <v>5404579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5406285</v>
      </c>
      <c r="D16" s="40">
        <f>+C16-C8</f>
        <v>1706</v>
      </c>
      <c r="E16" s="86">
        <f>+D16*1000/14/3600</f>
        <v>33.849206349206348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5406900</v>
      </c>
      <c r="D21" s="40">
        <f>+C21-C16</f>
        <v>615</v>
      </c>
      <c r="E21" s="86">
        <f>+D21*1000/5/3600</f>
        <v>34.166666666666664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5407501</v>
      </c>
      <c r="D26" s="40">
        <f>+C26-C21</f>
        <v>601</v>
      </c>
      <c r="E26" s="86">
        <f>+D26*1000/5/3600</f>
        <v>33.388888888888886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13'!C26</f>
        <v>5407501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5409204</v>
      </c>
      <c r="D16" s="40">
        <f>+C16-C8</f>
        <v>1703</v>
      </c>
      <c r="E16" s="86">
        <f>+D16*1000/14/3600</f>
        <v>33.789682539682538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5409815</v>
      </c>
      <c r="D21" s="40">
        <f>+C21-C16</f>
        <v>611</v>
      </c>
      <c r="E21" s="86">
        <f>+D21*1000/5/3600</f>
        <v>33.944444444444443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5410428</v>
      </c>
      <c r="D26" s="40">
        <f>+C26-C21</f>
        <v>613</v>
      </c>
      <c r="E26" s="86">
        <f>+D26*1000/5/3600</f>
        <v>34.055555555555557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14'!C26</f>
        <v>5410428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5412098</v>
      </c>
      <c r="D16" s="40">
        <f>+C16-C8</f>
        <v>1670</v>
      </c>
      <c r="E16" s="86">
        <f>+D16*1000/14/3600</f>
        <v>33.134920634920633</v>
      </c>
      <c r="F16" s="41" t="s">
        <v>14</v>
      </c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5412711</v>
      </c>
      <c r="D21" s="40">
        <f>+C21-C16</f>
        <v>613</v>
      </c>
      <c r="E21" s="86">
        <f>+D21*1000/5/3600</f>
        <v>34.055555555555557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5413301</v>
      </c>
      <c r="D26" s="40">
        <f>+C26-C21</f>
        <v>590</v>
      </c>
      <c r="E26" s="86">
        <f>+D26*1000/5/3600</f>
        <v>32.777777777777779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15'!C26</f>
        <v>5413301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5414997</v>
      </c>
      <c r="D16" s="40">
        <f>+C16-C8</f>
        <v>1696</v>
      </c>
      <c r="E16" s="86">
        <f>+D16*1000/14/3600</f>
        <v>33.650793650793652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5415584</v>
      </c>
      <c r="D21" s="40">
        <f>+C21-C16</f>
        <v>587</v>
      </c>
      <c r="E21" s="86">
        <f>+D21*1000/5/3600</f>
        <v>32.611111111111114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5416183</v>
      </c>
      <c r="D26" s="40">
        <f>+C26-C21</f>
        <v>599</v>
      </c>
      <c r="E26" s="86">
        <f>+D26*1000/5/3600</f>
        <v>33.277777777777779</v>
      </c>
      <c r="F26" s="41" t="s">
        <v>14</v>
      </c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B1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16'!C26</f>
        <v>5416183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5417879</v>
      </c>
      <c r="D16" s="40">
        <f>+C16-C8</f>
        <v>1696</v>
      </c>
      <c r="E16" s="86">
        <f>+D16*1000/14/3600</f>
        <v>33.650793650793652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5418476</v>
      </c>
      <c r="D21" s="40">
        <f>+C21-C16</f>
        <v>597</v>
      </c>
      <c r="E21" s="86">
        <f>+D21*1000/5/3600</f>
        <v>33.166666666666664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5419098</v>
      </c>
      <c r="D26" s="40">
        <f>+C26-C21</f>
        <v>622</v>
      </c>
      <c r="E26" s="86">
        <f>+D26*1000/5/3600</f>
        <v>34.555555555555557</v>
      </c>
      <c r="F26" s="45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17'!C26</f>
        <v>5419098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5420755</v>
      </c>
      <c r="D16" s="40">
        <f>+C16-C8</f>
        <v>1657</v>
      </c>
      <c r="E16" s="86">
        <f>+D16*1000/14/3600</f>
        <v>32.876984126984127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5421351</v>
      </c>
      <c r="D21" s="40">
        <f>+C21-C16</f>
        <v>596</v>
      </c>
      <c r="E21" s="86">
        <f>+D21*1000/5/3600</f>
        <v>33.111111111111114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5421947</v>
      </c>
      <c r="D26" s="40">
        <f>+C26-C21</f>
        <v>596</v>
      </c>
      <c r="E26" s="86">
        <f>+D26*1000/5/3600</f>
        <v>33.111111111111114</v>
      </c>
      <c r="F26" s="41" t="s">
        <v>14</v>
      </c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/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31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v>5369729</v>
      </c>
      <c r="D8" s="28"/>
      <c r="E8" s="28"/>
      <c r="F8" s="8"/>
      <c r="G8" s="109"/>
      <c r="H8" s="110"/>
      <c r="I8" s="29"/>
      <c r="J8" s="29" t="s">
        <v>14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15" t="s">
        <v>14</v>
      </c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5371464</v>
      </c>
      <c r="D16" s="40">
        <f>+C16-C8</f>
        <v>1735</v>
      </c>
      <c r="E16" s="86">
        <f>+D16*1000/14/3600</f>
        <v>34.424603174603178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15" t="s">
        <v>14</v>
      </c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5372057</v>
      </c>
      <c r="D21" s="40">
        <f>+C21-C16</f>
        <v>593</v>
      </c>
      <c r="E21" s="86">
        <f>+D21*1000/5/3600</f>
        <v>32.944444444444443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15" t="s">
        <v>14</v>
      </c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5372677</v>
      </c>
      <c r="D26" s="40">
        <f>+C26-C21</f>
        <v>620</v>
      </c>
      <c r="E26" s="86">
        <f>+D26*1000/5/3600</f>
        <v>34.444444444444443</v>
      </c>
      <c r="F26" s="41" t="s">
        <v>14</v>
      </c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18'!C26</f>
        <v>5421947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5423647</v>
      </c>
      <c r="D16" s="40">
        <f>+C16-C8</f>
        <v>1700</v>
      </c>
      <c r="E16" s="86">
        <f>+D16*1000/14/3600</f>
        <v>33.730158730158735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5424273</v>
      </c>
      <c r="D21" s="40">
        <f>+C21-C16</f>
        <v>626</v>
      </c>
      <c r="E21" s="86">
        <f>+D21*1000/5/3600</f>
        <v>34.777777777777779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5424854</v>
      </c>
      <c r="D26" s="40">
        <f>+C26-C21</f>
        <v>581</v>
      </c>
      <c r="E26" s="86">
        <f>+D26*1000/5/3600</f>
        <v>32.277777777777779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19'!C26</f>
        <v>5424854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5426574</v>
      </c>
      <c r="D16" s="40">
        <f>+C16-C8</f>
        <v>1720</v>
      </c>
      <c r="E16" s="86">
        <f>+D16*1000/14/3600</f>
        <v>34.126984126984127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5427197</v>
      </c>
      <c r="D21" s="40">
        <f>+C21-C16</f>
        <v>623</v>
      </c>
      <c r="E21" s="86">
        <f>+D21*1000/5/3600</f>
        <v>34.611111111111114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5427818</v>
      </c>
      <c r="D26" s="40">
        <f>+C26-C21</f>
        <v>621</v>
      </c>
      <c r="E26" s="86">
        <f>+D26*1000/5/3600</f>
        <v>34.5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20'!C26</f>
        <v>5427818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5429518</v>
      </c>
      <c r="D16" s="40">
        <f>+C16-C8</f>
        <v>1700</v>
      </c>
      <c r="E16" s="86">
        <f>+D16*1000/14/3600</f>
        <v>33.730158730158735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5430131</v>
      </c>
      <c r="D21" s="40">
        <f>+C21-C16</f>
        <v>613</v>
      </c>
      <c r="E21" s="86">
        <f>+D21*1000/5/3600</f>
        <v>34.055555555555557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5430750</v>
      </c>
      <c r="D26" s="40">
        <f>+C26-C21</f>
        <v>619</v>
      </c>
      <c r="E26" s="86">
        <f>+D26*1000/5/3600</f>
        <v>34.388888888888886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59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21'!C26</f>
        <v>5430750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5432458</v>
      </c>
      <c r="D16" s="40">
        <f>+C16-C8</f>
        <v>1708</v>
      </c>
      <c r="E16" s="86">
        <f>+D16*1000/14/3600</f>
        <v>33.888888888888886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5433062</v>
      </c>
      <c r="D21" s="40">
        <f>+C21-C16</f>
        <v>604</v>
      </c>
      <c r="E21" s="86">
        <f>+D21*1000/5/3600</f>
        <v>33.555555555555557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5433678</v>
      </c>
      <c r="D26" s="40">
        <f>+C26-C21</f>
        <v>616</v>
      </c>
      <c r="E26" s="86">
        <f>+D26*1000/5/3600</f>
        <v>34.222222222222221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60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22'!C26</f>
        <v>5433678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5435397</v>
      </c>
      <c r="D16" s="40">
        <f>+C16-C8</f>
        <v>1719</v>
      </c>
      <c r="E16" s="86">
        <f>+D16*1000/14/3600</f>
        <v>34.107142857142861</v>
      </c>
      <c r="F16" s="45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5436003</v>
      </c>
      <c r="D21" s="40">
        <f>+C21-C16</f>
        <v>606</v>
      </c>
      <c r="E21" s="86">
        <f>+D21*1000/5/3600</f>
        <v>33.666666666666664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5436618</v>
      </c>
      <c r="D26" s="40">
        <f>+C26-C21</f>
        <v>615</v>
      </c>
      <c r="E26" s="86">
        <f>+D26*1000/5/3600</f>
        <v>34.166666666666664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61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23'!C26</f>
        <v>5436618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5438311</v>
      </c>
      <c r="D16" s="40">
        <f>+C16-C8</f>
        <v>1693</v>
      </c>
      <c r="E16" s="86">
        <f>+D16*1000/14/3600</f>
        <v>33.591269841269842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5438922</v>
      </c>
      <c r="D21" s="40">
        <f>+C21-C16</f>
        <v>611</v>
      </c>
      <c r="E21" s="86">
        <f>+D21*1000/5/3600</f>
        <v>33.944444444444443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5439526</v>
      </c>
      <c r="D26" s="40">
        <f>+C26-C21</f>
        <v>604</v>
      </c>
      <c r="E26" s="86">
        <f>+D26*1000/5/3600</f>
        <v>33.555555555555557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B1" zoomScale="85" zoomScaleNormal="85" zoomScalePageLayoutView="70" workbookViewId="0">
      <selection activeCell="D22" sqref="D22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24'!C26</f>
        <v>5439526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5441247</v>
      </c>
      <c r="D16" s="40">
        <f>+C16-C8</f>
        <v>1721</v>
      </c>
      <c r="E16" s="86">
        <f>+D16*1000/14/3600</f>
        <v>34.146825396825399</v>
      </c>
      <c r="F16" s="41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5441836</v>
      </c>
      <c r="D21" s="40">
        <f>+C21-C16</f>
        <v>589</v>
      </c>
      <c r="E21" s="86">
        <f>+D21*1000/5/3600</f>
        <v>32.722222222222221</v>
      </c>
      <c r="F21" s="41"/>
      <c r="G21" s="128" t="s">
        <v>14</v>
      </c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5442447</v>
      </c>
      <c r="D26" s="40">
        <f>+C26-C21</f>
        <v>611</v>
      </c>
      <c r="E26" s="86">
        <f>+D26*1000/5/3600</f>
        <v>33.944444444444443</v>
      </c>
      <c r="F26" s="41"/>
      <c r="G26" s="128" t="s">
        <v>14</v>
      </c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'Día 25'!C26</f>
        <v>5442447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5444152</v>
      </c>
      <c r="D16" s="40">
        <f>+C16-C8</f>
        <v>1705</v>
      </c>
      <c r="E16" s="86">
        <f>+D16*1000/14/3600</f>
        <v>33.829365079365083</v>
      </c>
      <c r="F16" s="45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5444771</v>
      </c>
      <c r="D21" s="40">
        <f>+C21-C16</f>
        <v>619</v>
      </c>
      <c r="E21" s="86">
        <f>+D21*1000/5/3600</f>
        <v>34.388888888888886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5445394</v>
      </c>
      <c r="D26" s="40">
        <f>+C26-C21</f>
        <v>623</v>
      </c>
      <c r="E26" s="86">
        <f>+D26*1000/5/3600</f>
        <v>34.611111111111114</v>
      </c>
      <c r="F26" s="45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2">
        <f>+'Día 26'!C26</f>
        <v>5445394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5447148</v>
      </c>
      <c r="D16" s="40">
        <f>+C16-C8</f>
        <v>1754</v>
      </c>
      <c r="E16" s="86">
        <f>+D16*1000/14/3600</f>
        <v>34.801587301587304</v>
      </c>
      <c r="F16" s="45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88">
        <f t="shared" si="1"/>
        <v>0</v>
      </c>
      <c r="F17" s="90"/>
      <c r="G17" s="134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88">
        <f t="shared" si="1"/>
        <v>0</v>
      </c>
      <c r="F18" s="90"/>
      <c r="G18" s="134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88">
        <f t="shared" si="1"/>
        <v>0</v>
      </c>
      <c r="F19" s="90"/>
      <c r="G19" s="134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5447776</v>
      </c>
      <c r="D21" s="40">
        <f>+C21-C16</f>
        <v>628</v>
      </c>
      <c r="E21" s="86">
        <f>+D21*1000/5/3600</f>
        <v>34.888888888888886</v>
      </c>
      <c r="F21" s="45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5448409</v>
      </c>
      <c r="D26" s="40">
        <f>+C26-C21</f>
        <v>633</v>
      </c>
      <c r="E26" s="86">
        <f>+D26*1000/5/3600</f>
        <v>35.166666666666664</v>
      </c>
      <c r="F26" s="45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27'!C26</f>
        <v>5448409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5450150</v>
      </c>
      <c r="D16" s="40">
        <f>+C16-C8</f>
        <v>1741</v>
      </c>
      <c r="E16" s="86">
        <f>+D16*1000/14/3600</f>
        <v>34.543650793650791</v>
      </c>
      <c r="F16" s="45"/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5450758</v>
      </c>
      <c r="D21" s="40">
        <f>+C21-C16</f>
        <v>608</v>
      </c>
      <c r="E21" s="86">
        <f>+D21*1000/5/3600</f>
        <v>33.777777777777779</v>
      </c>
      <c r="F21" s="45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5451386</v>
      </c>
      <c r="D26" s="40">
        <f>+C26-C21</f>
        <v>628</v>
      </c>
      <c r="E26" s="86">
        <f>+D26*1000/5/3600</f>
        <v>34.888888888888886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1'!C26</f>
        <v>5372677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 t="s">
        <v>14</v>
      </c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5374398</v>
      </c>
      <c r="D16" s="40">
        <f>+C16-C8</f>
        <v>1721</v>
      </c>
      <c r="E16" s="86">
        <f>+D16*1000/14/3600</f>
        <v>34.146825396825399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79"/>
      <c r="G20" s="130"/>
      <c r="H20" s="13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5375004</v>
      </c>
      <c r="D21" s="40">
        <f>+C21-C16</f>
        <v>606</v>
      </c>
      <c r="E21" s="87">
        <f>+D21*1000/5/3600</f>
        <v>33.666666666666664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0"/>
      <c r="G22" s="109"/>
      <c r="H22" s="11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5375609</v>
      </c>
      <c r="D26" s="40">
        <f>+C26-C21</f>
        <v>605</v>
      </c>
      <c r="E26" s="86">
        <f>+D26*1000/5/3600</f>
        <v>33.611111111111114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28'!C26</f>
        <v>5451386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5453132</v>
      </c>
      <c r="D16" s="40">
        <f>+C16-C8</f>
        <v>1746</v>
      </c>
      <c r="E16" s="91">
        <f>+D16*1000/14/3600</f>
        <v>34.642857142857139</v>
      </c>
      <c r="F16" s="45" t="s">
        <v>14</v>
      </c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5453733</v>
      </c>
      <c r="D21" s="40">
        <f>+C21-C16</f>
        <v>601</v>
      </c>
      <c r="E21" s="91">
        <f>+D21*1000/5/3600</f>
        <v>33.388888888888886</v>
      </c>
      <c r="F21" s="45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5454360</v>
      </c>
      <c r="D26" s="40">
        <f>+C26-C21</f>
        <v>627</v>
      </c>
      <c r="E26" s="91">
        <f>+D26*1000/5/3600</f>
        <v>34.833333333333336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29'!C26</f>
        <v>5454360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5456089</v>
      </c>
      <c r="D16" s="40">
        <f>+C16-C8</f>
        <v>1729</v>
      </c>
      <c r="E16" s="86">
        <f>+D16*1000/14/3600</f>
        <v>34.305555555555557</v>
      </c>
      <c r="F16" s="45" t="s">
        <v>14</v>
      </c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5456718</v>
      </c>
      <c r="D21" s="40">
        <f>+C21-C16</f>
        <v>629</v>
      </c>
      <c r="E21" s="86">
        <f>+D21*1000/5/3600</f>
        <v>34.944444444444443</v>
      </c>
      <c r="F21" s="45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5457340</v>
      </c>
      <c r="D26" s="40">
        <f>+C26-C21</f>
        <v>622</v>
      </c>
      <c r="E26" s="86">
        <f>+D26*1000/5/3600</f>
        <v>34.555555555555557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D19" sqref="D19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93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4">
        <f>+'Día 30'!C26</f>
        <v>5457340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5459071</v>
      </c>
      <c r="D16" s="40">
        <f>+C16-C8</f>
        <v>1731</v>
      </c>
      <c r="E16" s="86">
        <f>+D16*1000/14/3600</f>
        <v>34.345238095238095</v>
      </c>
      <c r="F16" s="45" t="s">
        <v>14</v>
      </c>
      <c r="G16" s="128" t="s">
        <v>14</v>
      </c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5459692</v>
      </c>
      <c r="D21" s="40">
        <f>+C21-C16</f>
        <v>621</v>
      </c>
      <c r="E21" s="86">
        <f>+D21*1000/5/3600</f>
        <v>34.5</v>
      </c>
      <c r="F21" s="45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5460314</v>
      </c>
      <c r="D26" s="40">
        <f>+C26-C21</f>
        <v>622</v>
      </c>
      <c r="E26" s="86">
        <f>+D26*1000/5/3600</f>
        <v>34.555555555555557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2'!C26</f>
        <v>5375609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5377333</v>
      </c>
      <c r="D16" s="40">
        <f>+C16-C8</f>
        <v>1724</v>
      </c>
      <c r="E16" s="86">
        <f>+D16*1000/14/3600</f>
        <v>34.206349206349209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5377921</v>
      </c>
      <c r="D21" s="40">
        <f>+C21-C16</f>
        <v>588</v>
      </c>
      <c r="E21" s="86">
        <f>+D21*1000/5/3600</f>
        <v>32.666666666666664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5378535</v>
      </c>
      <c r="D26" s="40">
        <f>+C26-C21</f>
        <v>614</v>
      </c>
      <c r="E26" s="86">
        <f>+D26*1000/5/3600</f>
        <v>34.111111111111114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3'!C26</f>
        <v>5378535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5380231</v>
      </c>
      <c r="D16" s="40">
        <f>+C16-C8</f>
        <v>1696</v>
      </c>
      <c r="E16" s="86">
        <f>+D16*1000/14/3600</f>
        <v>33.650793650793652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5380802</v>
      </c>
      <c r="D21" s="40">
        <f>+C21-C16</f>
        <v>571</v>
      </c>
      <c r="E21" s="86">
        <f>+D21*1000/5/3600</f>
        <v>31.722222222222221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5381417</v>
      </c>
      <c r="D26" s="40">
        <f>+C26-C21</f>
        <v>615</v>
      </c>
      <c r="E26" s="86">
        <f>+D26*1000/5/3600</f>
        <v>34.166666666666664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4'!C26</f>
        <v>5381417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5383097</v>
      </c>
      <c r="D16" s="40">
        <f>+C16-C8</f>
        <v>1680</v>
      </c>
      <c r="E16" s="86">
        <f>+D16*1000/14/3600</f>
        <v>33.333333333333336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5383678</v>
      </c>
      <c r="D21" s="40">
        <f>+C21-C16</f>
        <v>581</v>
      </c>
      <c r="E21" s="86">
        <f>+D21*1000/5/3600</f>
        <v>32.277777777777779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5384299</v>
      </c>
      <c r="D26" s="40">
        <f>+C26-C21</f>
        <v>621</v>
      </c>
      <c r="E26" s="86">
        <f>+D26*1000/5/3600</f>
        <v>34.5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5'!C26</f>
        <v>5384299</v>
      </c>
      <c r="D8" s="28" t="s">
        <v>14</v>
      </c>
      <c r="E8" s="28"/>
      <c r="F8" s="8"/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5386009</v>
      </c>
      <c r="D16" s="40">
        <f>+C16-C8</f>
        <v>1710</v>
      </c>
      <c r="E16" s="86">
        <f>+D16*1000/14/3600</f>
        <v>33.928571428571431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1"/>
      <c r="H20" s="8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5386586</v>
      </c>
      <c r="D21" s="40">
        <f>+C21-C16</f>
        <v>577</v>
      </c>
      <c r="E21" s="86">
        <f>+D21*1000/5/3600</f>
        <v>32.055555555555557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5387192</v>
      </c>
      <c r="D26" s="40">
        <f>+C26-C21</f>
        <v>606</v>
      </c>
      <c r="E26" s="86">
        <f>+D26*1000/5/3600</f>
        <v>33.666666666666664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6'!C26</f>
        <v>5387192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5388919</v>
      </c>
      <c r="D16" s="40">
        <f>+C16-C8</f>
        <v>1727</v>
      </c>
      <c r="E16" s="86">
        <f>+D16*1000/14/3600</f>
        <v>34.265873015873012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5389479</v>
      </c>
      <c r="D21" s="40">
        <f>+C21-C16</f>
        <v>560</v>
      </c>
      <c r="E21" s="86">
        <f>+D21*1000/5/3600</f>
        <v>31.111111111111111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5390107</v>
      </c>
      <c r="D26" s="40">
        <f>+C26-C21</f>
        <v>628</v>
      </c>
      <c r="E26" s="86">
        <f>+D26*1000/5/3600</f>
        <v>34.888888888888886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11"/>
      <c r="C2" s="112"/>
      <c r="D2" s="119" t="s">
        <v>23</v>
      </c>
      <c r="E2" s="120"/>
      <c r="F2" s="120"/>
      <c r="G2" s="120"/>
      <c r="H2" s="12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3"/>
      <c r="C3" s="114"/>
      <c r="D3" s="122"/>
      <c r="E3" s="123"/>
      <c r="F3" s="123"/>
      <c r="G3" s="123"/>
      <c r="H3" s="12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5" t="s">
        <v>24</v>
      </c>
      <c r="E5" s="126"/>
      <c r="F5" s="126"/>
      <c r="G5" s="126"/>
      <c r="H5" s="12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25</v>
      </c>
      <c r="D7" s="23" t="s">
        <v>26</v>
      </c>
      <c r="E7" s="24" t="s">
        <v>13</v>
      </c>
      <c r="F7" s="25" t="s">
        <v>27</v>
      </c>
      <c r="G7" s="107" t="s">
        <v>28</v>
      </c>
      <c r="H7" s="10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5">
        <f>+'Día 7'!C26</f>
        <v>5390107</v>
      </c>
      <c r="D8" s="28" t="s">
        <v>14</v>
      </c>
      <c r="E8" s="28"/>
      <c r="F8" s="8" t="s">
        <v>14</v>
      </c>
      <c r="G8" s="109"/>
      <c r="H8" s="11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5"/>
      <c r="H9" s="116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5"/>
      <c r="H10" s="11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5"/>
      <c r="H11" s="116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5"/>
      <c r="H12" s="11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5"/>
      <c r="H13" s="11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5"/>
      <c r="H14" s="11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5"/>
      <c r="H15" s="11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5">
        <v>5391751</v>
      </c>
      <c r="D16" s="40">
        <f>+C16-C8</f>
        <v>1644</v>
      </c>
      <c r="E16" s="86">
        <f>+D16*1000/14/3600</f>
        <v>32.61904761904762</v>
      </c>
      <c r="F16" s="41"/>
      <c r="G16" s="128"/>
      <c r="H16" s="12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5"/>
      <c r="H17" s="11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5"/>
      <c r="H18" s="11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5"/>
      <c r="H19" s="11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5"/>
      <c r="H20" s="11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5">
        <v>5392318</v>
      </c>
      <c r="D21" s="40">
        <f>+C21-C16</f>
        <v>567</v>
      </c>
      <c r="E21" s="86">
        <f>+D21*1000/5/3600</f>
        <v>31.5</v>
      </c>
      <c r="F21" s="41"/>
      <c r="G21" s="128"/>
      <c r="H21" s="12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5"/>
      <c r="H22" s="11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5"/>
      <c r="H23" s="11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5"/>
      <c r="H24" s="11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5"/>
      <c r="H25" s="11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5">
        <v>5392920</v>
      </c>
      <c r="D26" s="40">
        <f>+C26-C21</f>
        <v>602</v>
      </c>
      <c r="E26" s="86">
        <f>+D26*1000/5/3600</f>
        <v>33.444444444444443</v>
      </c>
      <c r="F26" s="41"/>
      <c r="G26" s="128"/>
      <c r="H26" s="12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5"/>
      <c r="H27" s="11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5"/>
      <c r="H28" s="11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5"/>
      <c r="H29" s="11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5"/>
      <c r="H30" s="11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5"/>
      <c r="H31" s="11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7"/>
      <c r="H32" s="11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cp:lastPrinted>2026-04-01T18:14:19Z</cp:lastPrinted>
  <dcterms:created xsi:type="dcterms:W3CDTF">2015-05-02T03:26:21Z</dcterms:created>
  <dcterms:modified xsi:type="dcterms:W3CDTF">2026-04-08T18:50:15Z</dcterms:modified>
  <cp:category/>
  <cp:contentStatus/>
</cp:coreProperties>
</file>