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ers\dvera\OneDrive\Desktop\MVS1\Avenimiento\01 H01\Caudal\59 Feb 2026\"/>
    </mc:Choice>
  </mc:AlternateContent>
  <bookViews>
    <workbookView xWindow="22940" yWindow="0" windowWidth="7910" windowHeight="12340" tabRatio="829"/>
  </bookViews>
  <sheets>
    <sheet name="Resumen mensual" sheetId="40" r:id="rId1"/>
    <sheet name="Día 1" sheetId="7" r:id="rId2"/>
    <sheet name="Día 2" sheetId="8" r:id="rId3"/>
    <sheet name="Día 3" sheetId="9" r:id="rId4"/>
    <sheet name="Día 4" sheetId="10" r:id="rId5"/>
    <sheet name="Día 5" sheetId="11" r:id="rId6"/>
    <sheet name="DÍa 6" sheetId="12" r:id="rId7"/>
    <sheet name="Día 7" sheetId="13" r:id="rId8"/>
    <sheet name="Día 8" sheetId="14" r:id="rId9"/>
    <sheet name="Día 9" sheetId="15" r:id="rId10"/>
    <sheet name="Día 10" sheetId="16" r:id="rId11"/>
    <sheet name="Día 11" sheetId="17" r:id="rId12"/>
    <sheet name="Día 12" sheetId="18" r:id="rId13"/>
    <sheet name="Día 13" sheetId="19" r:id="rId14"/>
    <sheet name="Día 14" sheetId="20" r:id="rId15"/>
    <sheet name="Día 15" sheetId="21" r:id="rId16"/>
    <sheet name="Día 16" sheetId="22" r:id="rId17"/>
    <sheet name="Día 17" sheetId="23" r:id="rId18"/>
    <sheet name="Día 18" sheetId="24" r:id="rId19"/>
    <sheet name="Día 19" sheetId="25" r:id="rId20"/>
    <sheet name="Día 20" sheetId="26" r:id="rId21"/>
    <sheet name="Día 21" sheetId="27" r:id="rId22"/>
    <sheet name="Día 22" sheetId="28" r:id="rId23"/>
    <sheet name="Día 23" sheetId="29" r:id="rId24"/>
    <sheet name="Día 24" sheetId="30" r:id="rId25"/>
    <sheet name="Día 25" sheetId="31" r:id="rId26"/>
    <sheet name="Día 26" sheetId="32" r:id="rId27"/>
    <sheet name="Día 27" sheetId="33" r:id="rId28"/>
    <sheet name="Día 28" sheetId="34" r:id="rId29"/>
    <sheet name="Día 29" sheetId="41" r:id="rId30"/>
    <sheet name="Día 30" sheetId="42" r:id="rId31"/>
    <sheet name="Día 31" sheetId="45" r:id="rId32"/>
  </sheets>
  <definedNames>
    <definedName name="_xlnm.Print_Area" localSheetId="1">'Día 1'!$B$1:$O$43</definedName>
    <definedName name="_xlnm.Print_Area" localSheetId="10">'Día 10'!$B$1:$O$43</definedName>
    <definedName name="_xlnm.Print_Area" localSheetId="11">'Día 11'!$B$1:$O$43</definedName>
    <definedName name="_xlnm.Print_Area" localSheetId="12">'Día 12'!$B$1:$O$43</definedName>
    <definedName name="_xlnm.Print_Area" localSheetId="13">'Día 13'!$B$1:$O$43</definedName>
    <definedName name="_xlnm.Print_Area" localSheetId="14">'Día 14'!$B$1:$O$43</definedName>
    <definedName name="_xlnm.Print_Area" localSheetId="15">'Día 15'!$B$1:$O$43</definedName>
    <definedName name="_xlnm.Print_Area" localSheetId="16">'Día 16'!$B$1:$O$43</definedName>
    <definedName name="_xlnm.Print_Area" localSheetId="17">'Día 17'!$B$1:$O$43</definedName>
    <definedName name="_xlnm.Print_Area" localSheetId="18">'Día 18'!$B$1:$O$43</definedName>
    <definedName name="_xlnm.Print_Area" localSheetId="19">'Día 19'!$B$1:$O$43</definedName>
    <definedName name="_xlnm.Print_Area" localSheetId="2">'Día 2'!$B$1:$O$43</definedName>
    <definedName name="_xlnm.Print_Area" localSheetId="20">'Día 20'!$B$1:$O$43</definedName>
    <definedName name="_xlnm.Print_Area" localSheetId="21">'Día 21'!$B$1:$O$43</definedName>
    <definedName name="_xlnm.Print_Area" localSheetId="22">'Día 22'!$B$1:$O$43</definedName>
    <definedName name="_xlnm.Print_Area" localSheetId="23">'Día 23'!$B$1:$O$43</definedName>
    <definedName name="_xlnm.Print_Area" localSheetId="24">'Día 24'!$B$1:$O$43</definedName>
    <definedName name="_xlnm.Print_Area" localSheetId="25">'Día 25'!$B$1:$O$43</definedName>
    <definedName name="_xlnm.Print_Area" localSheetId="26">'Día 26'!$B$1:$O$43</definedName>
    <definedName name="_xlnm.Print_Area" localSheetId="27">'Día 27'!$B$1:$O$43</definedName>
    <definedName name="_xlnm.Print_Area" localSheetId="28">'Día 28'!$B$1:$O$43</definedName>
    <definedName name="_xlnm.Print_Area" localSheetId="29">'Día 29'!$B$1:$O$43</definedName>
    <definedName name="_xlnm.Print_Area" localSheetId="3">'Día 3'!$B$1:$O$43</definedName>
    <definedName name="_xlnm.Print_Area" localSheetId="30">'Día 30'!$B$1:$O$43</definedName>
    <definedName name="_xlnm.Print_Area" localSheetId="31">'Día 31'!$B$1:$O$43</definedName>
    <definedName name="_xlnm.Print_Area" localSheetId="4">'Día 4'!$B$1:$O$43</definedName>
    <definedName name="_xlnm.Print_Area" localSheetId="5">'Día 5'!$B$1:$O$43</definedName>
    <definedName name="_xlnm.Print_Area" localSheetId="6">'DÍa 6'!$B$1:$O$43</definedName>
    <definedName name="_xlnm.Print_Area" localSheetId="7">'Día 7'!$B$1:$O$43</definedName>
    <definedName name="_xlnm.Print_Area" localSheetId="8">'Día 8'!$B$1:$O$43</definedName>
    <definedName name="_xlnm.Print_Area" localSheetId="9">'Día 9'!$B$1:$O$43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1" i="40" l="1"/>
  <c r="L40" i="40"/>
  <c r="D26" i="19" l="1"/>
  <c r="E26" i="19" s="1"/>
  <c r="C8" i="45" l="1"/>
  <c r="D16" i="45" s="1"/>
  <c r="E16" i="45" s="1"/>
  <c r="D26" i="45"/>
  <c r="C8" i="42"/>
  <c r="D21" i="45"/>
  <c r="E21" i="45" s="1"/>
  <c r="E32" i="45" l="1"/>
  <c r="D32" i="45"/>
  <c r="D31" i="45"/>
  <c r="E31" i="45" s="1"/>
  <c r="E30" i="45"/>
  <c r="D30" i="45"/>
  <c r="D29" i="45"/>
  <c r="E29" i="45" s="1"/>
  <c r="D28" i="45"/>
  <c r="E28" i="45" s="1"/>
  <c r="E26" i="45"/>
  <c r="E25" i="45"/>
  <c r="D25" i="45"/>
  <c r="D24" i="45"/>
  <c r="E24" i="45" s="1"/>
  <c r="E23" i="45"/>
  <c r="D23" i="45"/>
  <c r="D20" i="45"/>
  <c r="E20" i="45" s="1"/>
  <c r="D19" i="45"/>
  <c r="E19" i="45" s="1"/>
  <c r="D18" i="45"/>
  <c r="E18" i="45" s="1"/>
  <c r="D15" i="45"/>
  <c r="E15" i="45" s="1"/>
  <c r="D14" i="45"/>
  <c r="E14" i="45" s="1"/>
  <c r="E13" i="45"/>
  <c r="D13" i="45"/>
  <c r="D12" i="45"/>
  <c r="E12" i="45" s="1"/>
  <c r="D11" i="45"/>
  <c r="E11" i="45" s="1"/>
  <c r="D10" i="45"/>
  <c r="E10" i="45" s="1"/>
  <c r="E17" i="33" l="1"/>
  <c r="F37" i="40" l="1"/>
  <c r="F38" i="40"/>
  <c r="G41" i="40" l="1"/>
  <c r="G38" i="40"/>
  <c r="C8" i="41"/>
  <c r="C8" i="34"/>
  <c r="C8" i="33"/>
  <c r="D16" i="33" s="1"/>
  <c r="M38" i="40" l="1"/>
  <c r="H38" i="40"/>
  <c r="L37" i="40"/>
  <c r="L38" i="40"/>
  <c r="F29" i="40" l="1"/>
  <c r="F30" i="40"/>
  <c r="F31" i="40"/>
  <c r="G31" i="40" s="1"/>
  <c r="F32" i="40"/>
  <c r="F33" i="40"/>
  <c r="G33" i="40" s="1"/>
  <c r="F34" i="40"/>
  <c r="G34" i="40" s="1"/>
  <c r="F35" i="40"/>
  <c r="F36" i="40"/>
  <c r="F22" i="40"/>
  <c r="G22" i="40" s="1"/>
  <c r="F23" i="40"/>
  <c r="F24" i="40"/>
  <c r="G24" i="40" s="1"/>
  <c r="F25" i="40"/>
  <c r="G25" i="40" s="1"/>
  <c r="F26" i="40"/>
  <c r="F27" i="40"/>
  <c r="F28" i="40"/>
  <c r="G28" i="40" s="1"/>
  <c r="F15" i="40"/>
  <c r="G15" i="40" s="1"/>
  <c r="F16" i="40"/>
  <c r="G16" i="40" s="1"/>
  <c r="F17" i="40"/>
  <c r="G17" i="40" s="1"/>
  <c r="F18" i="40"/>
  <c r="F19" i="40"/>
  <c r="F20" i="40"/>
  <c r="G20" i="40" s="1"/>
  <c r="F21" i="40"/>
  <c r="F11" i="40"/>
  <c r="G11" i="40" s="1"/>
  <c r="F12" i="40"/>
  <c r="G12" i="40" s="1"/>
  <c r="F13" i="40"/>
  <c r="F14" i="40"/>
  <c r="D16" i="42"/>
  <c r="E16" i="42" s="1"/>
  <c r="D16" i="41"/>
  <c r="E16" i="41" s="1"/>
  <c r="D32" i="42"/>
  <c r="E32" i="42"/>
  <c r="D31" i="42"/>
  <c r="E31" i="42" s="1"/>
  <c r="D30" i="42"/>
  <c r="E30" i="42"/>
  <c r="D29" i="42"/>
  <c r="E29" i="42"/>
  <c r="D28" i="42"/>
  <c r="E28" i="42" s="1"/>
  <c r="D26" i="42"/>
  <c r="E26" i="42" s="1"/>
  <c r="D25" i="42"/>
  <c r="E25" i="42"/>
  <c r="D24" i="42"/>
  <c r="E24" i="42"/>
  <c r="D23" i="42"/>
  <c r="E23" i="42"/>
  <c r="D21" i="42"/>
  <c r="E21" i="42" s="1"/>
  <c r="D20" i="42"/>
  <c r="E20" i="42"/>
  <c r="D19" i="42"/>
  <c r="E19" i="42" s="1"/>
  <c r="D18" i="42"/>
  <c r="E18" i="42"/>
  <c r="D15" i="42"/>
  <c r="E15" i="42"/>
  <c r="D14" i="42"/>
  <c r="E14" i="42"/>
  <c r="D13" i="42"/>
  <c r="E13" i="42"/>
  <c r="D12" i="42"/>
  <c r="E12" i="42"/>
  <c r="D11" i="42"/>
  <c r="E11" i="42" s="1"/>
  <c r="D10" i="42"/>
  <c r="E10" i="42"/>
  <c r="D32" i="41"/>
  <c r="E32" i="41"/>
  <c r="D31" i="41"/>
  <c r="E31" i="41"/>
  <c r="D30" i="41"/>
  <c r="E30" i="41"/>
  <c r="D29" i="41"/>
  <c r="E29" i="41"/>
  <c r="D28" i="41"/>
  <c r="E28" i="41" s="1"/>
  <c r="D26" i="41"/>
  <c r="E26" i="41" s="1"/>
  <c r="D25" i="41"/>
  <c r="E25" i="41"/>
  <c r="D24" i="41"/>
  <c r="E24" i="41"/>
  <c r="D23" i="41"/>
  <c r="E23" i="41"/>
  <c r="D21" i="41"/>
  <c r="E21" i="41" s="1"/>
  <c r="D20" i="41"/>
  <c r="E20" i="41"/>
  <c r="D19" i="41"/>
  <c r="E19" i="41" s="1"/>
  <c r="D18" i="41"/>
  <c r="E18" i="41"/>
  <c r="D15" i="41"/>
  <c r="E15" i="41"/>
  <c r="D14" i="41"/>
  <c r="E14" i="41"/>
  <c r="D13" i="41"/>
  <c r="E13" i="41"/>
  <c r="D12" i="41"/>
  <c r="E12" i="41"/>
  <c r="D11" i="41"/>
  <c r="E11" i="41" s="1"/>
  <c r="D10" i="41"/>
  <c r="E10" i="41"/>
  <c r="L15" i="40"/>
  <c r="L20" i="40"/>
  <c r="L25" i="40"/>
  <c r="L28" i="40"/>
  <c r="L29" i="40"/>
  <c r="L30" i="40"/>
  <c r="L31" i="40"/>
  <c r="L32" i="40"/>
  <c r="L33" i="40"/>
  <c r="L34" i="40"/>
  <c r="E16" i="33"/>
  <c r="C8" i="32"/>
  <c r="D16" i="32" s="1"/>
  <c r="E16" i="32" s="1"/>
  <c r="D26" i="16"/>
  <c r="D26" i="11"/>
  <c r="E26" i="11" s="1"/>
  <c r="D26" i="10"/>
  <c r="E26" i="10" s="1"/>
  <c r="D21" i="12"/>
  <c r="E21" i="12" s="1"/>
  <c r="D26" i="14"/>
  <c r="E26" i="14" s="1"/>
  <c r="D26" i="13"/>
  <c r="E26" i="13" s="1"/>
  <c r="D26" i="12"/>
  <c r="E26" i="12" s="1"/>
  <c r="D26" i="15"/>
  <c r="E26" i="15" s="1"/>
  <c r="D26" i="17"/>
  <c r="E26" i="17" s="1"/>
  <c r="D26" i="18"/>
  <c r="E26" i="18" s="1"/>
  <c r="D26" i="22"/>
  <c r="E26" i="22" s="1"/>
  <c r="D26" i="21"/>
  <c r="E26" i="21" s="1"/>
  <c r="D26" i="20"/>
  <c r="E26" i="20" s="1"/>
  <c r="D16" i="7"/>
  <c r="E16" i="7" s="1"/>
  <c r="D16" i="34"/>
  <c r="E16" i="34" s="1"/>
  <c r="C8" i="31"/>
  <c r="D16" i="31" s="1"/>
  <c r="E16" i="31" s="1"/>
  <c r="C8" i="30"/>
  <c r="D16" i="30" s="1"/>
  <c r="E16" i="30" s="1"/>
  <c r="C8" i="29"/>
  <c r="D16" i="29" s="1"/>
  <c r="E16" i="29" s="1"/>
  <c r="C8" i="28"/>
  <c r="D16" i="28" s="1"/>
  <c r="E16" i="28" s="1"/>
  <c r="C8" i="27"/>
  <c r="D16" i="27" s="1"/>
  <c r="E16" i="27" s="1"/>
  <c r="C8" i="26"/>
  <c r="D16" i="26" s="1"/>
  <c r="E16" i="26" s="1"/>
  <c r="C8" i="25"/>
  <c r="D16" i="25" s="1"/>
  <c r="E16" i="25" s="1"/>
  <c r="C8" i="24"/>
  <c r="D16" i="24" s="1"/>
  <c r="E16" i="24" s="1"/>
  <c r="C8" i="23"/>
  <c r="D16" i="23" s="1"/>
  <c r="E16" i="23" s="1"/>
  <c r="C8" i="22"/>
  <c r="D16" i="22" s="1"/>
  <c r="E16" i="22" s="1"/>
  <c r="C8" i="21"/>
  <c r="D16" i="21" s="1"/>
  <c r="E16" i="21" s="1"/>
  <c r="C8" i="20"/>
  <c r="D16" i="20" s="1"/>
  <c r="E16" i="20" s="1"/>
  <c r="C8" i="19"/>
  <c r="D16" i="19" s="1"/>
  <c r="E16" i="19" s="1"/>
  <c r="C8" i="18"/>
  <c r="D16" i="18" s="1"/>
  <c r="E16" i="18" s="1"/>
  <c r="C8" i="17"/>
  <c r="D16" i="17" s="1"/>
  <c r="E16" i="17" s="1"/>
  <c r="C8" i="16"/>
  <c r="D16" i="16" s="1"/>
  <c r="E16" i="16" s="1"/>
  <c r="C8" i="15"/>
  <c r="D16" i="15" s="1"/>
  <c r="E16" i="15" s="1"/>
  <c r="C8" i="14"/>
  <c r="D16" i="14" s="1"/>
  <c r="E16" i="14" s="1"/>
  <c r="C8" i="13"/>
  <c r="D16" i="13" s="1"/>
  <c r="E16" i="13" s="1"/>
  <c r="C8" i="12"/>
  <c r="D16" i="12" s="1"/>
  <c r="E16" i="12" s="1"/>
  <c r="C8" i="11"/>
  <c r="D16" i="11" s="1"/>
  <c r="E16" i="11" s="1"/>
  <c r="C8" i="10"/>
  <c r="D16" i="10" s="1"/>
  <c r="E16" i="10" s="1"/>
  <c r="D10" i="14"/>
  <c r="E10" i="14"/>
  <c r="D21" i="7"/>
  <c r="E21" i="7" s="1"/>
  <c r="D26" i="9"/>
  <c r="E26" i="9" s="1"/>
  <c r="C8" i="9"/>
  <c r="D16" i="9" s="1"/>
  <c r="E16" i="9" s="1"/>
  <c r="D26" i="8"/>
  <c r="E26" i="8" s="1"/>
  <c r="C8" i="8"/>
  <c r="D16" i="8" s="1"/>
  <c r="E16" i="8" s="1"/>
  <c r="D26" i="7"/>
  <c r="E26" i="7" s="1"/>
  <c r="D26" i="23"/>
  <c r="E26" i="23" s="1"/>
  <c r="D26" i="34"/>
  <c r="E26" i="34" s="1"/>
  <c r="D26" i="33"/>
  <c r="E26" i="33" s="1"/>
  <c r="D26" i="32"/>
  <c r="E26" i="32" s="1"/>
  <c r="D26" i="31"/>
  <c r="E26" i="31" s="1"/>
  <c r="D26" i="30"/>
  <c r="E26" i="30" s="1"/>
  <c r="D26" i="29"/>
  <c r="E26" i="29" s="1"/>
  <c r="D26" i="28"/>
  <c r="E26" i="28" s="1"/>
  <c r="D26" i="27"/>
  <c r="E26" i="27" s="1"/>
  <c r="D26" i="26"/>
  <c r="E26" i="26" s="1"/>
  <c r="D26" i="25"/>
  <c r="E26" i="25" s="1"/>
  <c r="D26" i="24"/>
  <c r="E26" i="24" s="1"/>
  <c r="D24" i="7"/>
  <c r="E24" i="7"/>
  <c r="D32" i="34"/>
  <c r="E32" i="34" s="1"/>
  <c r="D31" i="34"/>
  <c r="E31" i="34"/>
  <c r="D30" i="34"/>
  <c r="E30" i="34"/>
  <c r="D29" i="34"/>
  <c r="E29" i="34" s="1"/>
  <c r="D28" i="34"/>
  <c r="E28" i="34" s="1"/>
  <c r="D25" i="34"/>
  <c r="E25" i="34"/>
  <c r="D24" i="34"/>
  <c r="E24" i="34" s="1"/>
  <c r="D23" i="34"/>
  <c r="E23" i="34"/>
  <c r="D21" i="34"/>
  <c r="E21" i="34" s="1"/>
  <c r="D20" i="34"/>
  <c r="E20" i="34"/>
  <c r="D19" i="34"/>
  <c r="E19" i="34"/>
  <c r="D18" i="34"/>
  <c r="E18" i="34" s="1"/>
  <c r="D15" i="34"/>
  <c r="E15" i="34" s="1"/>
  <c r="D14" i="34"/>
  <c r="E14" i="34"/>
  <c r="D13" i="34"/>
  <c r="E13" i="34"/>
  <c r="D12" i="34"/>
  <c r="E12" i="34"/>
  <c r="D11" i="34"/>
  <c r="E11" i="34"/>
  <c r="D10" i="34"/>
  <c r="E10" i="34" s="1"/>
  <c r="D32" i="33"/>
  <c r="E32" i="33" s="1"/>
  <c r="D31" i="33"/>
  <c r="E31" i="33"/>
  <c r="D30" i="33"/>
  <c r="E30" i="33"/>
  <c r="D29" i="33"/>
  <c r="E29" i="33"/>
  <c r="D28" i="33"/>
  <c r="E28" i="33"/>
  <c r="D25" i="33"/>
  <c r="E25" i="33" s="1"/>
  <c r="D24" i="33"/>
  <c r="E24" i="33" s="1"/>
  <c r="D23" i="33"/>
  <c r="E23" i="33" s="1"/>
  <c r="D21" i="33"/>
  <c r="E21" i="33" s="1"/>
  <c r="D20" i="33"/>
  <c r="E20" i="33"/>
  <c r="D19" i="33"/>
  <c r="E19" i="33"/>
  <c r="D18" i="33"/>
  <c r="E18" i="33"/>
  <c r="D15" i="33"/>
  <c r="E15" i="33" s="1"/>
  <c r="D14" i="33"/>
  <c r="E14" i="33" s="1"/>
  <c r="D13" i="33"/>
  <c r="E13" i="33"/>
  <c r="D12" i="33"/>
  <c r="E12" i="33"/>
  <c r="D11" i="33"/>
  <c r="E11" i="33"/>
  <c r="D10" i="33"/>
  <c r="E10" i="33"/>
  <c r="D32" i="32"/>
  <c r="E32" i="32" s="1"/>
  <c r="D31" i="32"/>
  <c r="E31" i="32"/>
  <c r="D30" i="32"/>
  <c r="E30" i="32"/>
  <c r="D29" i="32"/>
  <c r="E29" i="32"/>
  <c r="D28" i="32"/>
  <c r="E28" i="32"/>
  <c r="D25" i="32"/>
  <c r="E25" i="32"/>
  <c r="D24" i="32"/>
  <c r="E24" i="32" s="1"/>
  <c r="D23" i="32"/>
  <c r="E23" i="32"/>
  <c r="D21" i="32"/>
  <c r="E21" i="32" s="1"/>
  <c r="D20" i="32"/>
  <c r="E20" i="32"/>
  <c r="D19" i="32"/>
  <c r="E19" i="32"/>
  <c r="D18" i="32"/>
  <c r="E18" i="32" s="1"/>
  <c r="D15" i="32"/>
  <c r="E15" i="32" s="1"/>
  <c r="D14" i="32"/>
  <c r="E14" i="32"/>
  <c r="D13" i="32"/>
  <c r="E13" i="32" s="1"/>
  <c r="D12" i="32"/>
  <c r="E12" i="32"/>
  <c r="D11" i="32"/>
  <c r="E11" i="32"/>
  <c r="D10" i="32"/>
  <c r="E10" i="32" s="1"/>
  <c r="D32" i="31"/>
  <c r="E32" i="31" s="1"/>
  <c r="D31" i="31"/>
  <c r="E31" i="31"/>
  <c r="D30" i="31"/>
  <c r="E30" i="31" s="1"/>
  <c r="D29" i="31"/>
  <c r="E29" i="31"/>
  <c r="D28" i="31"/>
  <c r="E28" i="31"/>
  <c r="D25" i="31"/>
  <c r="E25" i="31" s="1"/>
  <c r="D24" i="31"/>
  <c r="E24" i="31" s="1"/>
  <c r="D23" i="31"/>
  <c r="E23" i="31"/>
  <c r="D21" i="31"/>
  <c r="E21" i="31" s="1"/>
  <c r="D20" i="31"/>
  <c r="E20" i="31"/>
  <c r="D19" i="31"/>
  <c r="E19" i="31"/>
  <c r="D18" i="31"/>
  <c r="E18" i="31"/>
  <c r="D15" i="31"/>
  <c r="E15" i="31"/>
  <c r="D14" i="31"/>
  <c r="E14" i="31" s="1"/>
  <c r="D13" i="31"/>
  <c r="E13" i="31" s="1"/>
  <c r="D12" i="31"/>
  <c r="E12" i="31"/>
  <c r="D11" i="31"/>
  <c r="E11" i="31"/>
  <c r="D10" i="31"/>
  <c r="E10" i="31"/>
  <c r="D32" i="30"/>
  <c r="E32" i="30"/>
  <c r="D31" i="30"/>
  <c r="E31" i="30" s="1"/>
  <c r="D30" i="30"/>
  <c r="E30" i="30" s="1"/>
  <c r="D29" i="30"/>
  <c r="E29" i="30"/>
  <c r="D28" i="30"/>
  <c r="E27" i="30"/>
  <c r="D25" i="30"/>
  <c r="E25" i="30"/>
  <c r="D24" i="30"/>
  <c r="E24" i="30"/>
  <c r="D23" i="30"/>
  <c r="E23" i="30" s="1"/>
  <c r="D21" i="30"/>
  <c r="E21" i="30" s="1"/>
  <c r="D20" i="30"/>
  <c r="E20" i="30" s="1"/>
  <c r="D19" i="30"/>
  <c r="E19" i="30"/>
  <c r="D18" i="30"/>
  <c r="E18" i="30"/>
  <c r="D15" i="30"/>
  <c r="E15" i="30" s="1"/>
  <c r="D14" i="30"/>
  <c r="E14" i="30" s="1"/>
  <c r="D13" i="30"/>
  <c r="E13" i="30"/>
  <c r="D12" i="30"/>
  <c r="E12" i="30" s="1"/>
  <c r="D11" i="30"/>
  <c r="E11" i="30"/>
  <c r="D10" i="30"/>
  <c r="E10" i="30"/>
  <c r="D32" i="29"/>
  <c r="E32" i="29" s="1"/>
  <c r="D31" i="29"/>
  <c r="E31" i="29" s="1"/>
  <c r="D30" i="29"/>
  <c r="E30" i="29"/>
  <c r="D29" i="29"/>
  <c r="E29" i="29" s="1"/>
  <c r="D28" i="29"/>
  <c r="E28" i="29"/>
  <c r="D25" i="29"/>
  <c r="E25" i="29"/>
  <c r="D24" i="29"/>
  <c r="E24" i="29" s="1"/>
  <c r="D23" i="29"/>
  <c r="E23" i="29" s="1"/>
  <c r="D21" i="29"/>
  <c r="E21" i="29" s="1"/>
  <c r="D20" i="29"/>
  <c r="E20" i="29" s="1"/>
  <c r="D19" i="29"/>
  <c r="E19" i="29"/>
  <c r="D18" i="29"/>
  <c r="E18" i="29"/>
  <c r="D15" i="29"/>
  <c r="E15" i="29"/>
  <c r="D14" i="29"/>
  <c r="E14" i="29"/>
  <c r="D13" i="29"/>
  <c r="E13" i="29" s="1"/>
  <c r="D12" i="29"/>
  <c r="E12" i="29" s="1"/>
  <c r="D11" i="29"/>
  <c r="E11" i="29" s="1"/>
  <c r="D10" i="29"/>
  <c r="E10" i="29"/>
  <c r="D32" i="28"/>
  <c r="E32" i="28"/>
  <c r="D31" i="28"/>
  <c r="E31" i="28" s="1"/>
  <c r="D30" i="28"/>
  <c r="E30" i="28" s="1"/>
  <c r="D29" i="28"/>
  <c r="E29" i="28"/>
  <c r="D28" i="28"/>
  <c r="E28" i="28" s="1"/>
  <c r="D25" i="28"/>
  <c r="E25" i="28"/>
  <c r="D24" i="28"/>
  <c r="E24" i="28"/>
  <c r="D23" i="28"/>
  <c r="E23" i="28" s="1"/>
  <c r="D21" i="28"/>
  <c r="E21" i="28" s="1"/>
  <c r="D20" i="28"/>
  <c r="E20" i="28" s="1"/>
  <c r="D19" i="28"/>
  <c r="E19" i="28"/>
  <c r="D18" i="28"/>
  <c r="E18" i="28" s="1"/>
  <c r="D15" i="28"/>
  <c r="E15" i="28"/>
  <c r="D14" i="28"/>
  <c r="E14" i="28"/>
  <c r="D13" i="28"/>
  <c r="E13" i="28" s="1"/>
  <c r="D12" i="28"/>
  <c r="E12" i="28" s="1"/>
  <c r="D11" i="28"/>
  <c r="E11" i="28"/>
  <c r="D10" i="28"/>
  <c r="E10" i="28" s="1"/>
  <c r="D32" i="27"/>
  <c r="E32" i="27"/>
  <c r="D31" i="27"/>
  <c r="E31" i="27"/>
  <c r="D30" i="27"/>
  <c r="E30" i="27" s="1"/>
  <c r="D29" i="27"/>
  <c r="E29" i="27" s="1"/>
  <c r="D28" i="27"/>
  <c r="E28" i="27"/>
  <c r="D25" i="27"/>
  <c r="E25" i="27" s="1"/>
  <c r="D24" i="27"/>
  <c r="E24" i="27"/>
  <c r="D23" i="27"/>
  <c r="E23" i="27"/>
  <c r="D21" i="27"/>
  <c r="E21" i="27" s="1"/>
  <c r="D20" i="27"/>
  <c r="E20" i="27"/>
  <c r="D19" i="27"/>
  <c r="E19" i="27" s="1"/>
  <c r="D18" i="27"/>
  <c r="E18" i="27" s="1"/>
  <c r="D15" i="27"/>
  <c r="E15" i="27" s="1"/>
  <c r="D14" i="27"/>
  <c r="E14" i="27"/>
  <c r="D13" i="27"/>
  <c r="E13" i="27"/>
  <c r="D12" i="27"/>
  <c r="E12" i="27" s="1"/>
  <c r="D11" i="27"/>
  <c r="E11" i="27" s="1"/>
  <c r="D10" i="27"/>
  <c r="E10" i="27"/>
  <c r="D32" i="26"/>
  <c r="E32" i="26"/>
  <c r="D31" i="26"/>
  <c r="E31" i="26"/>
  <c r="D30" i="26"/>
  <c r="E30" i="26"/>
  <c r="D29" i="26"/>
  <c r="E29" i="26" s="1"/>
  <c r="D28" i="26"/>
  <c r="E28" i="26" s="1"/>
  <c r="D25" i="26"/>
  <c r="E25" i="26"/>
  <c r="D24" i="26"/>
  <c r="E24" i="26"/>
  <c r="D23" i="26"/>
  <c r="E23" i="26"/>
  <c r="D21" i="26"/>
  <c r="E21" i="26" s="1"/>
  <c r="D20" i="26"/>
  <c r="E20" i="26"/>
  <c r="D19" i="26"/>
  <c r="E19" i="26"/>
  <c r="D18" i="26"/>
  <c r="E18" i="26" s="1"/>
  <c r="D15" i="26"/>
  <c r="E15" i="26" s="1"/>
  <c r="D14" i="26"/>
  <c r="E14" i="26" s="1"/>
  <c r="D13" i="26"/>
  <c r="E13" i="26"/>
  <c r="D12" i="26"/>
  <c r="E12" i="26"/>
  <c r="D11" i="26"/>
  <c r="E11" i="26" s="1"/>
  <c r="D10" i="26"/>
  <c r="E10" i="26" s="1"/>
  <c r="D32" i="25"/>
  <c r="E32" i="25"/>
  <c r="D31" i="25"/>
  <c r="E31" i="25"/>
  <c r="D30" i="25"/>
  <c r="E30" i="25"/>
  <c r="D29" i="25"/>
  <c r="E29" i="25"/>
  <c r="D28" i="25"/>
  <c r="E28" i="25" s="1"/>
  <c r="D25" i="25"/>
  <c r="E25" i="25" s="1"/>
  <c r="D24" i="25"/>
  <c r="E24" i="25"/>
  <c r="D23" i="25"/>
  <c r="E23" i="25"/>
  <c r="D21" i="25"/>
  <c r="E21" i="25" s="1"/>
  <c r="D20" i="25"/>
  <c r="E20" i="25"/>
  <c r="D19" i="25"/>
  <c r="E19" i="25"/>
  <c r="D18" i="25"/>
  <c r="E17" i="25"/>
  <c r="D15" i="25"/>
  <c r="E15" i="25" s="1"/>
  <c r="D14" i="25"/>
  <c r="E14" i="25" s="1"/>
  <c r="D13" i="25"/>
  <c r="E13" i="25"/>
  <c r="D12" i="25"/>
  <c r="E12" i="25"/>
  <c r="D11" i="25"/>
  <c r="E11" i="25"/>
  <c r="D10" i="25"/>
  <c r="E10" i="25"/>
  <c r="D32" i="24"/>
  <c r="E32" i="24" s="1"/>
  <c r="D31" i="24"/>
  <c r="E31" i="24" s="1"/>
  <c r="D30" i="24"/>
  <c r="E30" i="24"/>
  <c r="D29" i="24"/>
  <c r="E29" i="24"/>
  <c r="D28" i="24"/>
  <c r="E28" i="24"/>
  <c r="D25" i="24"/>
  <c r="E25" i="24"/>
  <c r="D24" i="24"/>
  <c r="E24" i="24" s="1"/>
  <c r="D23" i="24"/>
  <c r="E23" i="24" s="1"/>
  <c r="D21" i="24"/>
  <c r="E21" i="24" s="1"/>
  <c r="D20" i="24"/>
  <c r="E20" i="24"/>
  <c r="D19" i="24"/>
  <c r="E19" i="24"/>
  <c r="D18" i="24"/>
  <c r="E18" i="24" s="1"/>
  <c r="D15" i="24"/>
  <c r="E15" i="24" s="1"/>
  <c r="D14" i="24"/>
  <c r="E14" i="24"/>
  <c r="D13" i="24"/>
  <c r="E13" i="24"/>
  <c r="D12" i="24"/>
  <c r="E12" i="24"/>
  <c r="D11" i="24"/>
  <c r="E11" i="24"/>
  <c r="D10" i="24"/>
  <c r="E10" i="24" s="1"/>
  <c r="D32" i="23"/>
  <c r="E32" i="23" s="1"/>
  <c r="D31" i="23"/>
  <c r="E31" i="23"/>
  <c r="D30" i="23"/>
  <c r="E30" i="23"/>
  <c r="D29" i="23"/>
  <c r="E29" i="23"/>
  <c r="D28" i="23"/>
  <c r="E28" i="23"/>
  <c r="D25" i="23"/>
  <c r="E25" i="23" s="1"/>
  <c r="D24" i="23"/>
  <c r="E24" i="23" s="1"/>
  <c r="D23" i="23"/>
  <c r="E23" i="23"/>
  <c r="D21" i="23"/>
  <c r="E21" i="23" s="1"/>
  <c r="D20" i="23"/>
  <c r="E20" i="23"/>
  <c r="D19" i="23"/>
  <c r="E19" i="23"/>
  <c r="D18" i="23"/>
  <c r="E18" i="23"/>
  <c r="D15" i="23"/>
  <c r="E15" i="23"/>
  <c r="D14" i="23"/>
  <c r="E14" i="23" s="1"/>
  <c r="D13" i="23"/>
  <c r="E13" i="23" s="1"/>
  <c r="D12" i="23"/>
  <c r="E12" i="23"/>
  <c r="D11" i="23"/>
  <c r="E11" i="23"/>
  <c r="D10" i="23"/>
  <c r="E10" i="23"/>
  <c r="D32" i="22"/>
  <c r="E32" i="22"/>
  <c r="D31" i="22"/>
  <c r="E31" i="22" s="1"/>
  <c r="D30" i="22"/>
  <c r="E30" i="22" s="1"/>
  <c r="D29" i="22"/>
  <c r="E29" i="22"/>
  <c r="D28" i="22"/>
  <c r="E28" i="22"/>
  <c r="D25" i="22"/>
  <c r="E25" i="22"/>
  <c r="D24" i="22"/>
  <c r="E24" i="22"/>
  <c r="D23" i="22"/>
  <c r="E23" i="22" s="1"/>
  <c r="D21" i="22"/>
  <c r="E21" i="22" s="1"/>
  <c r="D20" i="22"/>
  <c r="E20" i="22"/>
  <c r="D19" i="22"/>
  <c r="E19" i="22"/>
  <c r="D18" i="22"/>
  <c r="E18" i="22"/>
  <c r="D15" i="22"/>
  <c r="E15" i="22" s="1"/>
  <c r="D14" i="22"/>
  <c r="E14" i="22" s="1"/>
  <c r="D13" i="22"/>
  <c r="E13" i="22"/>
  <c r="D12" i="22"/>
  <c r="E12" i="22"/>
  <c r="D11" i="22"/>
  <c r="E11" i="22"/>
  <c r="D10" i="22"/>
  <c r="E10" i="22"/>
  <c r="D32" i="21"/>
  <c r="E32" i="21" s="1"/>
  <c r="D31" i="21"/>
  <c r="E31" i="21" s="1"/>
  <c r="D30" i="21"/>
  <c r="E30" i="21"/>
  <c r="D29" i="21"/>
  <c r="E29" i="21"/>
  <c r="D28" i="21"/>
  <c r="E28" i="21"/>
  <c r="D25" i="21"/>
  <c r="E25" i="21"/>
  <c r="D24" i="21"/>
  <c r="E24" i="21" s="1"/>
  <c r="D23" i="21"/>
  <c r="E23" i="21" s="1"/>
  <c r="D21" i="21"/>
  <c r="E21" i="21" s="1"/>
  <c r="D20" i="21"/>
  <c r="E20" i="21" s="1"/>
  <c r="D19" i="21"/>
  <c r="E19" i="21"/>
  <c r="D18" i="21"/>
  <c r="E18" i="21"/>
  <c r="D15" i="21"/>
  <c r="E15" i="21"/>
  <c r="D14" i="21"/>
  <c r="E14" i="21"/>
  <c r="D13" i="21"/>
  <c r="E13" i="21" s="1"/>
  <c r="D12" i="21"/>
  <c r="E12" i="21" s="1"/>
  <c r="D11" i="21"/>
  <c r="E11" i="21"/>
  <c r="D10" i="21"/>
  <c r="E10" i="21"/>
  <c r="D32" i="20"/>
  <c r="E32" i="20"/>
  <c r="D31" i="20"/>
  <c r="E31" i="20"/>
  <c r="D30" i="20"/>
  <c r="E30" i="20" s="1"/>
  <c r="D29" i="20"/>
  <c r="E29" i="20" s="1"/>
  <c r="D28" i="20"/>
  <c r="E28" i="20"/>
  <c r="D25" i="20"/>
  <c r="E25" i="20"/>
  <c r="D24" i="20"/>
  <c r="E24" i="20"/>
  <c r="D23" i="20"/>
  <c r="E23" i="20"/>
  <c r="D21" i="20"/>
  <c r="E21" i="20" s="1"/>
  <c r="D20" i="20"/>
  <c r="E20" i="20"/>
  <c r="D19" i="20"/>
  <c r="E19" i="20"/>
  <c r="D18" i="20"/>
  <c r="E18" i="20"/>
  <c r="D15" i="20"/>
  <c r="E15" i="20"/>
  <c r="D14" i="20"/>
  <c r="E14" i="20" s="1"/>
  <c r="D13" i="20"/>
  <c r="E13" i="20" s="1"/>
  <c r="D12" i="20"/>
  <c r="E12" i="20"/>
  <c r="D11" i="20"/>
  <c r="E11" i="20"/>
  <c r="D10" i="20"/>
  <c r="E10" i="20"/>
  <c r="D32" i="19"/>
  <c r="E32" i="19"/>
  <c r="D31" i="19"/>
  <c r="E31" i="19" s="1"/>
  <c r="D30" i="19"/>
  <c r="E30" i="19" s="1"/>
  <c r="D29" i="19"/>
  <c r="E29" i="19" s="1"/>
  <c r="D28" i="19"/>
  <c r="E28" i="19" s="1"/>
  <c r="D25" i="19"/>
  <c r="E25" i="19"/>
  <c r="D24" i="19"/>
  <c r="E24" i="19" s="1"/>
  <c r="D23" i="19"/>
  <c r="E23" i="19"/>
  <c r="D21" i="19"/>
  <c r="E21" i="19" s="1"/>
  <c r="D20" i="19"/>
  <c r="E20" i="19" s="1"/>
  <c r="D19" i="19"/>
  <c r="E19" i="19"/>
  <c r="D18" i="19"/>
  <c r="E18" i="19"/>
  <c r="D15" i="19"/>
  <c r="E15" i="19"/>
  <c r="D14" i="19"/>
  <c r="E14" i="19"/>
  <c r="D13" i="19"/>
  <c r="E13" i="19" s="1"/>
  <c r="D12" i="19"/>
  <c r="E12" i="19" s="1"/>
  <c r="D11" i="19"/>
  <c r="E11" i="19"/>
  <c r="D10" i="19"/>
  <c r="E10" i="19"/>
  <c r="D32" i="18"/>
  <c r="E32" i="18"/>
  <c r="D31" i="18"/>
  <c r="E31" i="18"/>
  <c r="D30" i="18"/>
  <c r="E30" i="18" s="1"/>
  <c r="D29" i="18"/>
  <c r="E29" i="18" s="1"/>
  <c r="D28" i="18"/>
  <c r="E28" i="18"/>
  <c r="D25" i="18"/>
  <c r="E25" i="18"/>
  <c r="D24" i="18"/>
  <c r="E24" i="18"/>
  <c r="D23" i="18"/>
  <c r="E23" i="18"/>
  <c r="D21" i="18"/>
  <c r="E21" i="18" s="1"/>
  <c r="D20" i="18"/>
  <c r="E20" i="18"/>
  <c r="D19" i="18"/>
  <c r="E19" i="18" s="1"/>
  <c r="D18" i="18"/>
  <c r="E18" i="18" s="1"/>
  <c r="D15" i="18"/>
  <c r="E15" i="18"/>
  <c r="D14" i="18"/>
  <c r="E14" i="18"/>
  <c r="D13" i="18"/>
  <c r="E13" i="18"/>
  <c r="D12" i="18"/>
  <c r="E12" i="18"/>
  <c r="D11" i="18"/>
  <c r="E11" i="18" s="1"/>
  <c r="D10" i="18"/>
  <c r="E10" i="18" s="1"/>
  <c r="D32" i="17"/>
  <c r="E32" i="17"/>
  <c r="D31" i="17"/>
  <c r="E31" i="17"/>
  <c r="D30" i="17"/>
  <c r="E30" i="17"/>
  <c r="D29" i="17"/>
  <c r="E29" i="17"/>
  <c r="D28" i="17"/>
  <c r="E28" i="17" s="1"/>
  <c r="D25" i="17"/>
  <c r="E25" i="17" s="1"/>
  <c r="D24" i="17"/>
  <c r="E24" i="17"/>
  <c r="D23" i="17"/>
  <c r="E23" i="17" s="1"/>
  <c r="D21" i="17"/>
  <c r="E21" i="17" s="1"/>
  <c r="D20" i="17"/>
  <c r="E20" i="17" s="1"/>
  <c r="D19" i="17"/>
  <c r="E19" i="17" s="1"/>
  <c r="D18" i="17"/>
  <c r="E18" i="17" s="1"/>
  <c r="D15" i="17"/>
  <c r="E15" i="17"/>
  <c r="D14" i="17"/>
  <c r="E14" i="17"/>
  <c r="D13" i="17"/>
  <c r="E13" i="17"/>
  <c r="D12" i="17"/>
  <c r="E12" i="17"/>
  <c r="D11" i="17"/>
  <c r="E11" i="17" s="1"/>
  <c r="D10" i="17"/>
  <c r="E10" i="17" s="1"/>
  <c r="D32" i="16"/>
  <c r="E32" i="16"/>
  <c r="D31" i="16"/>
  <c r="E31" i="16"/>
  <c r="D30" i="16"/>
  <c r="E30" i="16"/>
  <c r="D29" i="16"/>
  <c r="E29" i="16"/>
  <c r="D28" i="16"/>
  <c r="E28" i="16" s="1"/>
  <c r="E26" i="16"/>
  <c r="D25" i="16"/>
  <c r="E25" i="16" s="1"/>
  <c r="D24" i="16"/>
  <c r="E24" i="16" s="1"/>
  <c r="D23" i="16"/>
  <c r="E23" i="16"/>
  <c r="D21" i="16"/>
  <c r="E21" i="16" s="1"/>
  <c r="D20" i="16"/>
  <c r="E20" i="16"/>
  <c r="D19" i="16"/>
  <c r="E19" i="16" s="1"/>
  <c r="D18" i="16"/>
  <c r="E18" i="16" s="1"/>
  <c r="D15" i="16"/>
  <c r="E15" i="16"/>
  <c r="D14" i="16"/>
  <c r="E14" i="16"/>
  <c r="D13" i="16"/>
  <c r="E13" i="16"/>
  <c r="D12" i="16"/>
  <c r="E12" i="16"/>
  <c r="D11" i="16"/>
  <c r="E11" i="16" s="1"/>
  <c r="D10" i="16"/>
  <c r="E10" i="16" s="1"/>
  <c r="D32" i="15"/>
  <c r="E32" i="15"/>
  <c r="D31" i="15"/>
  <c r="E31" i="15"/>
  <c r="D30" i="15"/>
  <c r="E30" i="15"/>
  <c r="D29" i="15"/>
  <c r="E29" i="15"/>
  <c r="D28" i="15"/>
  <c r="E28" i="15" s="1"/>
  <c r="D25" i="15"/>
  <c r="E25" i="15" s="1"/>
  <c r="D24" i="15"/>
  <c r="E24" i="15"/>
  <c r="D23" i="15"/>
  <c r="E23" i="15"/>
  <c r="D21" i="15"/>
  <c r="E21" i="15" s="1"/>
  <c r="D20" i="15"/>
  <c r="E20" i="15"/>
  <c r="D19" i="15"/>
  <c r="E19" i="15"/>
  <c r="D18" i="15"/>
  <c r="E18" i="15"/>
  <c r="D15" i="15"/>
  <c r="E15" i="15" s="1"/>
  <c r="D14" i="15"/>
  <c r="E14" i="15" s="1"/>
  <c r="D13" i="15"/>
  <c r="E13" i="15"/>
  <c r="D12" i="15"/>
  <c r="E12" i="15"/>
  <c r="D11" i="15"/>
  <c r="E11" i="15"/>
  <c r="D10" i="15"/>
  <c r="E10" i="15"/>
  <c r="D32" i="14"/>
  <c r="E32" i="14" s="1"/>
  <c r="D31" i="14"/>
  <c r="E31" i="14" s="1"/>
  <c r="D30" i="14"/>
  <c r="E30" i="14"/>
  <c r="D29" i="14"/>
  <c r="E29" i="14"/>
  <c r="D28" i="14"/>
  <c r="E28" i="14"/>
  <c r="D25" i="14"/>
  <c r="E25" i="14"/>
  <c r="D24" i="14"/>
  <c r="E24" i="14" s="1"/>
  <c r="D23" i="14"/>
  <c r="E23" i="14" s="1"/>
  <c r="D21" i="14"/>
  <c r="E21" i="14" s="1"/>
  <c r="D20" i="14"/>
  <c r="E20" i="14"/>
  <c r="D19" i="14"/>
  <c r="E19" i="14"/>
  <c r="D18" i="14"/>
  <c r="E18" i="14" s="1"/>
  <c r="D15" i="14"/>
  <c r="E15" i="14" s="1"/>
  <c r="D14" i="14"/>
  <c r="E14" i="14"/>
  <c r="D13" i="14"/>
  <c r="E13" i="14"/>
  <c r="D12" i="14"/>
  <c r="E12" i="14"/>
  <c r="D11" i="14"/>
  <c r="E11" i="14"/>
  <c r="D32" i="13"/>
  <c r="E32" i="13" s="1"/>
  <c r="D31" i="13"/>
  <c r="E31" i="13" s="1"/>
  <c r="D30" i="13"/>
  <c r="E30" i="13"/>
  <c r="D29" i="13"/>
  <c r="E29" i="13"/>
  <c r="D28" i="13"/>
  <c r="E28" i="13"/>
  <c r="E27" i="13"/>
  <c r="D25" i="13"/>
  <c r="E25" i="13"/>
  <c r="D24" i="13"/>
  <c r="E24" i="13"/>
  <c r="D23" i="13"/>
  <c r="E23" i="13" s="1"/>
  <c r="D21" i="13"/>
  <c r="E21" i="13" s="1"/>
  <c r="D20" i="13"/>
  <c r="E20" i="13"/>
  <c r="D19" i="13"/>
  <c r="E19" i="13"/>
  <c r="D18" i="13"/>
  <c r="E18" i="13"/>
  <c r="D15" i="13"/>
  <c r="E15" i="13" s="1"/>
  <c r="D14" i="13"/>
  <c r="E14" i="13" s="1"/>
  <c r="D13" i="13"/>
  <c r="E13" i="13"/>
  <c r="D12" i="13"/>
  <c r="E12" i="13"/>
  <c r="D11" i="13"/>
  <c r="E11" i="13"/>
  <c r="D10" i="13"/>
  <c r="E10" i="13"/>
  <c r="D32" i="12"/>
  <c r="E32" i="12" s="1"/>
  <c r="D31" i="12"/>
  <c r="E31" i="12" s="1"/>
  <c r="D30" i="12"/>
  <c r="E30" i="12"/>
  <c r="D29" i="12"/>
  <c r="E29" i="12"/>
  <c r="D28" i="12"/>
  <c r="E28" i="12"/>
  <c r="D25" i="12"/>
  <c r="E25" i="12"/>
  <c r="D24" i="12"/>
  <c r="E24" i="12" s="1"/>
  <c r="D23" i="12"/>
  <c r="E23" i="12" s="1"/>
  <c r="D20" i="12"/>
  <c r="E20" i="12"/>
  <c r="D19" i="12"/>
  <c r="E19" i="12"/>
  <c r="D18" i="12"/>
  <c r="E18" i="12"/>
  <c r="E17" i="12"/>
  <c r="D15" i="12"/>
  <c r="E15" i="12"/>
  <c r="D14" i="12"/>
  <c r="E14" i="12"/>
  <c r="D13" i="12"/>
  <c r="E13" i="12" s="1"/>
  <c r="D12" i="12"/>
  <c r="E12" i="12" s="1"/>
  <c r="D11" i="12"/>
  <c r="E11" i="12"/>
  <c r="D10" i="12"/>
  <c r="E10" i="12"/>
  <c r="D32" i="11"/>
  <c r="E32" i="11"/>
  <c r="D31" i="11"/>
  <c r="E31" i="11"/>
  <c r="D30" i="11"/>
  <c r="E30" i="11" s="1"/>
  <c r="D29" i="11"/>
  <c r="E29" i="11" s="1"/>
  <c r="D28" i="11"/>
  <c r="E28" i="11" s="1"/>
  <c r="D25" i="11"/>
  <c r="E25" i="11" s="1"/>
  <c r="D24" i="11"/>
  <c r="E24" i="11"/>
  <c r="D23" i="11"/>
  <c r="E23" i="11"/>
  <c r="D21" i="11"/>
  <c r="E21" i="11" s="1"/>
  <c r="D20" i="11"/>
  <c r="E20" i="11" s="1"/>
  <c r="D19" i="11"/>
  <c r="E19" i="11" s="1"/>
  <c r="D18" i="11"/>
  <c r="E18" i="11" s="1"/>
  <c r="D15" i="11"/>
  <c r="E15" i="11"/>
  <c r="D14" i="11"/>
  <c r="E14" i="11"/>
  <c r="D13" i="11"/>
  <c r="E13" i="11"/>
  <c r="D12" i="11"/>
  <c r="E12" i="11"/>
  <c r="D11" i="11"/>
  <c r="E11" i="11" s="1"/>
  <c r="D10" i="11"/>
  <c r="E10" i="11" s="1"/>
  <c r="D32" i="10"/>
  <c r="E32" i="10"/>
  <c r="D31" i="10"/>
  <c r="E31" i="10" s="1"/>
  <c r="D30" i="10"/>
  <c r="E30" i="10"/>
  <c r="D29" i="10"/>
  <c r="E29" i="10" s="1"/>
  <c r="D28" i="10"/>
  <c r="E28" i="10" s="1"/>
  <c r="D25" i="10"/>
  <c r="E25" i="10"/>
  <c r="D24" i="10"/>
  <c r="E24" i="10"/>
  <c r="D23" i="10"/>
  <c r="E23" i="10"/>
  <c r="D21" i="10"/>
  <c r="E21" i="10" s="1"/>
  <c r="D20" i="10"/>
  <c r="E20" i="10"/>
  <c r="D19" i="10"/>
  <c r="E19" i="10" s="1"/>
  <c r="D18" i="10"/>
  <c r="E18" i="10" s="1"/>
  <c r="D15" i="10"/>
  <c r="E15" i="10" s="1"/>
  <c r="D14" i="10"/>
  <c r="E14" i="10" s="1"/>
  <c r="D13" i="10"/>
  <c r="E13" i="10" s="1"/>
  <c r="D12" i="10"/>
  <c r="E12" i="10"/>
  <c r="D11" i="10"/>
  <c r="E11" i="10"/>
  <c r="D10" i="10"/>
  <c r="E10" i="10"/>
  <c r="D32" i="9"/>
  <c r="E32" i="9" s="1"/>
  <c r="D31" i="9"/>
  <c r="E31" i="9" s="1"/>
  <c r="D30" i="9"/>
  <c r="E30" i="9"/>
  <c r="D29" i="9"/>
  <c r="E29" i="9"/>
  <c r="D28" i="9"/>
  <c r="E28" i="9"/>
  <c r="D25" i="9"/>
  <c r="E25" i="9" s="1"/>
  <c r="D24" i="9"/>
  <c r="E24" i="9" s="1"/>
  <c r="D23" i="9"/>
  <c r="E23" i="9"/>
  <c r="D21" i="9"/>
  <c r="E21" i="9" s="1"/>
  <c r="D20" i="9"/>
  <c r="E20" i="9"/>
  <c r="D19" i="9"/>
  <c r="E19" i="9"/>
  <c r="D18" i="9"/>
  <c r="E18" i="9"/>
  <c r="D15" i="9"/>
  <c r="E15" i="9"/>
  <c r="D14" i="9"/>
  <c r="E14" i="9" s="1"/>
  <c r="D13" i="9"/>
  <c r="E13" i="9" s="1"/>
  <c r="D12" i="9"/>
  <c r="E12" i="9"/>
  <c r="D11" i="9"/>
  <c r="E11" i="9"/>
  <c r="D10" i="9"/>
  <c r="E10" i="9"/>
  <c r="D32" i="8"/>
  <c r="E32" i="8" s="1"/>
  <c r="D31" i="8"/>
  <c r="E31" i="8" s="1"/>
  <c r="D30" i="8"/>
  <c r="E30" i="8"/>
  <c r="D29" i="8"/>
  <c r="E29" i="8"/>
  <c r="D28" i="8"/>
  <c r="E28" i="8"/>
  <c r="D25" i="8"/>
  <c r="E25" i="8"/>
  <c r="D24" i="8"/>
  <c r="E24" i="8" s="1"/>
  <c r="D23" i="8"/>
  <c r="E23" i="8" s="1"/>
  <c r="D21" i="8"/>
  <c r="E21" i="8" s="1"/>
  <c r="D20" i="8"/>
  <c r="E20" i="8" s="1"/>
  <c r="D19" i="8"/>
  <c r="E19" i="8"/>
  <c r="D18" i="8"/>
  <c r="E18" i="8"/>
  <c r="D15" i="8"/>
  <c r="E15" i="8"/>
  <c r="D14" i="8"/>
  <c r="E14" i="8"/>
  <c r="D13" i="8"/>
  <c r="E13" i="8"/>
  <c r="D12" i="8"/>
  <c r="E12" i="8" s="1"/>
  <c r="D11" i="8"/>
  <c r="E11" i="8"/>
  <c r="D10" i="8"/>
  <c r="E10" i="8"/>
  <c r="D32" i="7"/>
  <c r="E32" i="7"/>
  <c r="D11" i="7"/>
  <c r="E11" i="7"/>
  <c r="D12" i="7"/>
  <c r="E12" i="7"/>
  <c r="D13" i="7"/>
  <c r="E13" i="7" s="1"/>
  <c r="D14" i="7"/>
  <c r="E14" i="7"/>
  <c r="D15" i="7"/>
  <c r="E15" i="7" s="1"/>
  <c r="D18" i="7"/>
  <c r="E18" i="7"/>
  <c r="D19" i="7"/>
  <c r="E19" i="7" s="1"/>
  <c r="D20" i="7"/>
  <c r="E20" i="7" s="1"/>
  <c r="D23" i="7"/>
  <c r="E23" i="7"/>
  <c r="D25" i="7"/>
  <c r="E25" i="7" s="1"/>
  <c r="D28" i="7"/>
  <c r="E28" i="7" s="1"/>
  <c r="D29" i="7"/>
  <c r="E29" i="7"/>
  <c r="D30" i="7"/>
  <c r="E30" i="7"/>
  <c r="D31" i="7"/>
  <c r="E31" i="7" s="1"/>
  <c r="D10" i="7"/>
  <c r="E10" i="7" s="1"/>
  <c r="L12" i="40"/>
  <c r="L18" i="40"/>
  <c r="L16" i="40"/>
  <c r="L36" i="40"/>
  <c r="L35" i="40"/>
  <c r="L19" i="40"/>
  <c r="L27" i="40"/>
  <c r="L24" i="40"/>
  <c r="L22" i="40"/>
  <c r="L14" i="40"/>
  <c r="L13" i="40"/>
  <c r="L11" i="40"/>
  <c r="L17" i="40"/>
  <c r="L26" i="40"/>
  <c r="L23" i="40"/>
  <c r="L21" i="40"/>
  <c r="H12" i="40" l="1"/>
  <c r="M12" i="40"/>
  <c r="H34" i="40"/>
  <c r="M34" i="40"/>
  <c r="M11" i="40"/>
  <c r="H11" i="40"/>
  <c r="H16" i="40"/>
  <c r="M16" i="40"/>
  <c r="H24" i="40"/>
  <c r="M24" i="40"/>
  <c r="H33" i="40"/>
  <c r="M33" i="40"/>
  <c r="G21" i="40"/>
  <c r="H15" i="40"/>
  <c r="M15" i="40"/>
  <c r="G23" i="40"/>
  <c r="G32" i="40"/>
  <c r="H25" i="40"/>
  <c r="M25" i="40"/>
  <c r="M20" i="40"/>
  <c r="H20" i="40"/>
  <c r="H28" i="40"/>
  <c r="M28" i="40"/>
  <c r="H22" i="40"/>
  <c r="M22" i="40"/>
  <c r="H31" i="40"/>
  <c r="M31" i="40"/>
  <c r="G14" i="40"/>
  <c r="G19" i="40"/>
  <c r="G27" i="40"/>
  <c r="G36" i="40"/>
  <c r="G37" i="40"/>
  <c r="G30" i="40"/>
  <c r="H17" i="40"/>
  <c r="M17" i="40"/>
  <c r="G13" i="40"/>
  <c r="G18" i="40"/>
  <c r="G26" i="40"/>
  <c r="G35" i="40"/>
  <c r="G29" i="40"/>
  <c r="H37" i="40" l="1"/>
  <c r="M37" i="40"/>
  <c r="M32" i="40"/>
  <c r="H32" i="40"/>
  <c r="M29" i="40"/>
  <c r="H29" i="40"/>
  <c r="H18" i="40"/>
  <c r="M18" i="40"/>
  <c r="H36" i="40"/>
  <c r="M36" i="40"/>
  <c r="H21" i="40"/>
  <c r="M21" i="40"/>
  <c r="H19" i="40"/>
  <c r="M19" i="40"/>
  <c r="G39" i="40"/>
  <c r="M14" i="40"/>
  <c r="H14" i="40"/>
  <c r="M23" i="40"/>
  <c r="H23" i="40"/>
  <c r="H35" i="40"/>
  <c r="M35" i="40"/>
  <c r="H30" i="40"/>
  <c r="M30" i="40"/>
  <c r="H26" i="40"/>
  <c r="M26" i="40"/>
  <c r="H13" i="40"/>
  <c r="H39" i="40" s="1"/>
  <c r="M13" i="40"/>
  <c r="M40" i="40" s="1"/>
  <c r="H27" i="40"/>
  <c r="M27" i="40"/>
  <c r="M43" i="40" l="1"/>
  <c r="M41" i="40"/>
</calcChain>
</file>

<file path=xl/sharedStrings.xml><?xml version="1.0" encoding="utf-8"?>
<sst xmlns="http://schemas.openxmlformats.org/spreadsheetml/2006/main" count="733" uniqueCount="61">
  <si>
    <t>Tabla N° 1</t>
  </si>
  <si>
    <t>Tabla N° 2</t>
  </si>
  <si>
    <t>Resumen Lectura Medidor  de Salida desde Tranque La Ola hacia Rio La Ola</t>
  </si>
  <si>
    <t>Control avance diario con proyección mensual.</t>
  </si>
  <si>
    <t>Día</t>
  </si>
  <si>
    <t>Fecha</t>
  </si>
  <si>
    <t>Hora</t>
  </si>
  <si>
    <t>Consumo</t>
  </si>
  <si>
    <t>Q Intantaneo</t>
  </si>
  <si>
    <t>Meta</t>
  </si>
  <si>
    <t>Proy con avance</t>
  </si>
  <si>
    <t>hrs</t>
  </si>
  <si>
    <t>m3</t>
  </si>
  <si>
    <t>l/s</t>
  </si>
  <si>
    <t xml:space="preserve"> </t>
  </si>
  <si>
    <t>Real V/S Proyección</t>
  </si>
  <si>
    <t>m3  --&gt;</t>
  </si>
  <si>
    <t>Caudal mensual</t>
  </si>
  <si>
    <t xml:space="preserve">l/s </t>
  </si>
  <si>
    <t>l/s  --&gt;</t>
  </si>
  <si>
    <t>&lt;-- Real mes finalizado</t>
  </si>
  <si>
    <t>Diferencia</t>
  </si>
  <si>
    <t>Compromiso 30 l/s promedio mensual</t>
  </si>
  <si>
    <t>Registros diarios válvula drenaje compuerta La Ola</t>
  </si>
  <si>
    <t>Lectura De  Flujómetro Y Horarios</t>
  </si>
  <si>
    <t>Lectura</t>
  </si>
  <si>
    <t>Diferencia  m³</t>
  </si>
  <si>
    <t>Observaciones</t>
  </si>
  <si>
    <t>Operador</t>
  </si>
  <si>
    <t>18:00 hrs Día anterior</t>
  </si>
  <si>
    <t>V.</t>
  </si>
  <si>
    <t>29 de enero 2024</t>
  </si>
  <si>
    <t>30 de enero 2024</t>
  </si>
  <si>
    <t>31 de enero 2024</t>
  </si>
  <si>
    <t>1 de febrero 2026</t>
  </si>
  <si>
    <t>2 de febrero 2026</t>
  </si>
  <si>
    <t>3 de febrero 2026</t>
  </si>
  <si>
    <t>4 de febrero 2026</t>
  </si>
  <si>
    <t>31-ene-26</t>
  </si>
  <si>
    <t>9 de febrero 2026</t>
  </si>
  <si>
    <t>10 de Febreo 2026</t>
  </si>
  <si>
    <t>11 de Febrero 2026</t>
  </si>
  <si>
    <t>12 de Febrero 2026</t>
  </si>
  <si>
    <t>13 de Febrero 2026</t>
  </si>
  <si>
    <t>14 de Febrero 2026</t>
  </si>
  <si>
    <t>15 de Febrero 2026</t>
  </si>
  <si>
    <t>16  de Febrero 2026</t>
  </si>
  <si>
    <t>17 de Febrero 2026</t>
  </si>
  <si>
    <t>18 de Febrero 2026</t>
  </si>
  <si>
    <t>19 de Febrero 2026</t>
  </si>
  <si>
    <t>20 de Febrero 2026</t>
  </si>
  <si>
    <t>21 de Febrero 2026</t>
  </si>
  <si>
    <t>22 de Febrero 2026</t>
  </si>
  <si>
    <t>23 de Febrero 2026</t>
  </si>
  <si>
    <t>24 de Febrero 2026</t>
  </si>
  <si>
    <t>25 de Febrero 2026</t>
  </si>
  <si>
    <t>26 de Febrero 2026</t>
  </si>
  <si>
    <t>27 de Febrero 2026</t>
  </si>
  <si>
    <t>28 de Febrero 2026</t>
  </si>
  <si>
    <t>Registro, m3</t>
  </si>
  <si>
    <t>m3/d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</si>
</sst>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340A]d&quot; de &quot;mmmm&quot; de &quot;yyyy;@"/>
    <numFmt numFmtId="165" formatCode="0.0"/>
    <numFmt numFmtId="166" formatCode="#,##0.0"/>
    <numFmt numFmtId="167" formatCode="0.0%"/>
  </numFmts>
  <fonts count="11" x14ac:knownFonts="1">
    <font>
      <sz val="11"/>
      <color theme="1"/>
      <name val="Calibri"/>
      <family val="2"/>
      <scheme val="minor"/>
    </font>
    <font>
      <b/>
      <sz val="11"/>
      <color theme="1"/>
      <name val="Calibri"/>
      <family val="2"/>
      <scheme val="minor"/>
    </font>
    <font>
      <b/>
      <u/>
      <sz val="11"/>
      <color theme="1"/>
      <name val="Calibri"/>
      <family val="2"/>
      <scheme val="minor"/>
    </font>
    <font>
      <sz val="14"/>
      <color theme="1"/>
      <name val="Arial"/>
      <family val="2"/>
    </font>
    <font>
      <sz val="12"/>
      <color theme="1"/>
      <name val="Cambria"/>
      <family val="1"/>
    </font>
    <font>
      <sz val="12"/>
      <color theme="1"/>
      <name val="Arial"/>
      <family val="2"/>
    </font>
    <font>
      <sz val="10"/>
      <color theme="1"/>
      <name val="Cambria"/>
      <family val="1"/>
    </font>
    <font>
      <b/>
      <sz val="11"/>
      <color theme="1"/>
      <name val="Cambria"/>
      <family val="1"/>
    </font>
    <font>
      <sz val="11"/>
      <color theme="1"/>
      <name val="Arial"/>
      <family val="2"/>
    </font>
    <font>
      <sz val="10"/>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599963377788628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tint="0.39994506668294322"/>
        <bgColor indexed="64"/>
      </patternFill>
    </fill>
  </fills>
  <borders count="63">
    <border>
      <left/>
      <right/>
      <top/>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style="thin">
        <color theme="1"/>
      </top>
      <bottom style="medium">
        <color theme="1"/>
      </bottom>
      <diagonal/>
    </border>
    <border>
      <left/>
      <right style="medium">
        <color theme="1"/>
      </right>
      <top/>
      <bottom style="thin">
        <color theme="1"/>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right/>
      <top/>
      <bottom style="thin">
        <color theme="1"/>
      </bottom>
      <diagonal/>
    </border>
    <border>
      <left/>
      <right/>
      <top style="thin">
        <color theme="1"/>
      </top>
      <bottom style="thin">
        <color theme="1"/>
      </bottom>
      <diagonal/>
    </border>
    <border>
      <left/>
      <right/>
      <top style="thin">
        <color theme="1"/>
      </top>
      <bottom style="medium">
        <color theme="1"/>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4" tint="-0.24994659260841701"/>
      </left>
      <right style="thin">
        <color theme="4" tint="-0.24994659260841701"/>
      </right>
      <top/>
      <bottom style="thin">
        <color theme="4" tint="-0.24994659260841701"/>
      </bottom>
      <diagonal/>
    </border>
    <border>
      <left style="thin">
        <color theme="3" tint="0.59996337778862885"/>
      </left>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right style="thin">
        <color theme="3" tint="0.59996337778862885"/>
      </right>
      <top style="thin">
        <color theme="3" tint="0.59996337778862885"/>
      </top>
      <bottom style="thin">
        <color theme="3" tint="0.59996337778862885"/>
      </bottom>
      <diagonal/>
    </border>
    <border>
      <left/>
      <right style="thin">
        <color theme="3" tint="0.39994506668294322"/>
      </right>
      <top style="thin">
        <color theme="3" tint="0.39994506668294322"/>
      </top>
      <bottom style="thin">
        <color theme="3" tint="0.39994506668294322"/>
      </bottom>
      <diagonal/>
    </border>
    <border>
      <left style="thin">
        <color theme="3" tint="0.39988402966399123"/>
      </left>
      <right/>
      <top style="thin">
        <color theme="3" tint="0.39988402966399123"/>
      </top>
      <bottom/>
      <diagonal/>
    </border>
    <border>
      <left/>
      <right style="thin">
        <color theme="3" tint="0.39988402966399123"/>
      </right>
      <top style="thin">
        <color theme="3" tint="0.39988402966399123"/>
      </top>
      <bottom/>
      <diagonal/>
    </border>
    <border>
      <left style="thin">
        <color theme="3" tint="0.39988402966399123"/>
      </left>
      <right/>
      <top/>
      <bottom style="thin">
        <color theme="3" tint="0.39988402966399123"/>
      </bottom>
      <diagonal/>
    </border>
    <border>
      <left/>
      <right style="thin">
        <color theme="3" tint="0.39988402966399123"/>
      </right>
      <top/>
      <bottom style="thin">
        <color theme="3" tint="0.39988402966399123"/>
      </bottom>
      <diagonal/>
    </border>
    <border>
      <left style="thin">
        <color theme="4" tint="-0.24994659260841701"/>
      </left>
      <right style="thin">
        <color theme="4" tint="-0.24994659260841701"/>
      </right>
      <top/>
      <bottom/>
      <diagonal/>
    </border>
    <border>
      <left style="thin">
        <color theme="4" tint="-0.24994659260841701"/>
      </left>
      <right/>
      <top style="thin">
        <color theme="4" tint="-0.24994659260841701"/>
      </top>
      <bottom/>
      <diagonal/>
    </border>
    <border>
      <left/>
      <right style="thin">
        <color theme="4" tint="-0.24994659260841701"/>
      </right>
      <top style="thin">
        <color theme="4" tint="-0.24994659260841701"/>
      </top>
      <bottom/>
      <diagonal/>
    </border>
    <border>
      <left style="thin">
        <color theme="4" tint="-0.24994659260841701"/>
      </left>
      <right/>
      <top/>
      <bottom style="thin">
        <color theme="4" tint="-0.24994659260841701"/>
      </bottom>
      <diagonal/>
    </border>
    <border>
      <left/>
      <right style="thin">
        <color theme="4" tint="-0.24994659260841701"/>
      </right>
      <top/>
      <bottom style="thin">
        <color theme="4" tint="-0.24994659260841701"/>
      </bottom>
      <diagonal/>
    </border>
    <border>
      <left/>
      <right/>
      <top style="thin">
        <color theme="1"/>
      </top>
      <bottom/>
      <diagonal/>
    </border>
    <border>
      <left style="thin">
        <color theme="1"/>
      </left>
      <right/>
      <top style="thin">
        <color theme="1"/>
      </top>
      <bottom/>
      <diagonal/>
    </border>
    <border>
      <left/>
      <right style="medium">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0" fillId="0" borderId="0" applyFont="0" applyFill="0" applyBorder="0" applyAlignment="0" applyProtection="0"/>
  </cellStyleXfs>
  <cellXfs count="137">
    <xf numFmtId="0" fontId="0" fillId="0" borderId="0" xfId="0"/>
    <xf numFmtId="0" fontId="0" fillId="2" borderId="0" xfId="0" applyFill="1"/>
    <xf numFmtId="3" fontId="0" fillId="0" borderId="0" xfId="0" applyNumberFormat="1"/>
    <xf numFmtId="49" fontId="0" fillId="0" borderId="0" xfId="0" applyNumberFormat="1"/>
    <xf numFmtId="3" fontId="1" fillId="0" borderId="0" xfId="0" applyNumberFormat="1" applyFont="1" applyAlignment="1">
      <alignment horizontal="center" vertical="center"/>
    </xf>
    <xf numFmtId="3" fontId="1" fillId="0" borderId="1" xfId="0" applyNumberFormat="1" applyFont="1" applyBorder="1" applyAlignment="1" applyProtection="1">
      <alignment horizontal="center" vertical="center"/>
      <protection locked="0"/>
    </xf>
    <xf numFmtId="3" fontId="1" fillId="0" borderId="3" xfId="0" applyNumberFormat="1" applyFont="1" applyBorder="1" applyAlignment="1" applyProtection="1">
      <alignment horizontal="center" vertical="center"/>
      <protection locked="0"/>
    </xf>
    <xf numFmtId="49" fontId="4" fillId="0" borderId="0" xfId="0" applyNumberFormat="1" applyFont="1" applyAlignment="1">
      <alignment horizontal="center" vertical="center"/>
    </xf>
    <xf numFmtId="49" fontId="4" fillId="0" borderId="24"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64" fontId="8" fillId="0" borderId="15" xfId="0" quotePrefix="1" applyNumberFormat="1" applyFont="1" applyBorder="1" applyAlignment="1" applyProtection="1">
      <alignment horizontal="center" vertical="center"/>
      <protection locked="0"/>
    </xf>
    <xf numFmtId="0" fontId="3" fillId="0" borderId="27" xfId="0" applyFont="1" applyBorder="1" applyAlignment="1">
      <alignment horizontal="center" vertical="center" wrapText="1"/>
    </xf>
    <xf numFmtId="0" fontId="0" fillId="0" borderId="0" xfId="0" applyAlignment="1">
      <alignment wrapText="1"/>
    </xf>
    <xf numFmtId="0" fontId="2" fillId="0" borderId="0" xfId="0" applyFont="1" applyAlignment="1">
      <alignment horizontal="center" vertical="center" wrapText="1"/>
    </xf>
    <xf numFmtId="14" fontId="0" fillId="0" borderId="15" xfId="0" applyNumberFormat="1"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64" fontId="8" fillId="0" borderId="15" xfId="0" quotePrefix="1" applyNumberFormat="1" applyFont="1" applyBorder="1" applyAlignment="1">
      <alignment horizontal="center" vertical="center"/>
    </xf>
    <xf numFmtId="3" fontId="5" fillId="0" borderId="15"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6" fillId="0" borderId="0" xfId="0" applyNumberFormat="1" applyFont="1" applyAlignment="1">
      <alignment horizontal="center" vertical="center"/>
    </xf>
    <xf numFmtId="49" fontId="7" fillId="0" borderId="10" xfId="0" quotePrefix="1" applyNumberFormat="1" applyFont="1" applyBorder="1" applyAlignment="1">
      <alignment horizontal="center" vertical="center"/>
    </xf>
    <xf numFmtId="20" fontId="1" fillId="0" borderId="11" xfId="0" applyNumberFormat="1" applyFont="1" applyBorder="1" applyAlignment="1">
      <alignment horizontal="center" vertical="center"/>
    </xf>
    <xf numFmtId="20" fontId="1" fillId="0" borderId="0" xfId="0" applyNumberFormat="1" applyFont="1" applyAlignment="1">
      <alignment horizontal="center" vertical="center"/>
    </xf>
    <xf numFmtId="20" fontId="1" fillId="0" borderId="2" xfId="0" applyNumberFormat="1" applyFont="1" applyBorder="1" applyAlignment="1">
      <alignment horizontal="center" vertical="center"/>
    </xf>
    <xf numFmtId="3" fontId="1" fillId="0" borderId="1" xfId="0" applyNumberFormat="1" applyFont="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20" fontId="1" fillId="0" borderId="20" xfId="0" applyNumberFormat="1" applyFont="1" applyBorder="1" applyAlignment="1">
      <alignment horizontal="center" vertical="center"/>
    </xf>
    <xf numFmtId="3" fontId="1" fillId="0" borderId="3" xfId="0" applyNumberFormat="1" applyFont="1" applyBorder="1" applyAlignment="1">
      <alignment horizontal="center" vertical="center"/>
    </xf>
    <xf numFmtId="14" fontId="1" fillId="0" borderId="0" xfId="0" applyNumberFormat="1" applyFont="1" applyAlignment="1">
      <alignment horizontal="center" vertical="center"/>
    </xf>
    <xf numFmtId="3" fontId="1" fillId="3" borderId="11" xfId="0" applyNumberFormat="1" applyFont="1" applyFill="1" applyBorder="1" applyAlignment="1" applyProtection="1">
      <alignment horizontal="center" vertical="center"/>
      <protection locked="0"/>
    </xf>
    <xf numFmtId="20" fontId="1" fillId="3" borderId="2" xfId="0" applyNumberFormat="1" applyFont="1" applyFill="1" applyBorder="1" applyAlignment="1">
      <alignment horizontal="center" vertical="center"/>
    </xf>
    <xf numFmtId="3" fontId="1" fillId="3" borderId="1" xfId="0" applyNumberFormat="1" applyFont="1" applyFill="1" applyBorder="1" applyAlignment="1">
      <alignment horizontal="center" vertical="center"/>
    </xf>
    <xf numFmtId="0" fontId="1" fillId="3" borderId="25" xfId="0" applyFont="1" applyFill="1" applyBorder="1" applyAlignment="1" applyProtection="1">
      <alignment horizontal="center" vertical="center"/>
      <protection locked="0"/>
    </xf>
    <xf numFmtId="1" fontId="1" fillId="0" borderId="1"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0" fillId="0" borderId="28" xfId="0"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4" borderId="37" xfId="0" applyFill="1" applyBorder="1" applyAlignment="1">
      <alignment horizontal="center"/>
    </xf>
    <xf numFmtId="0" fontId="9" fillId="5" borderId="38" xfId="0" applyFont="1" applyFill="1" applyBorder="1" applyAlignment="1">
      <alignment horizontal="center"/>
    </xf>
    <xf numFmtId="15" fontId="9" fillId="5" borderId="38" xfId="0" applyNumberFormat="1" applyFont="1" applyFill="1" applyBorder="1" applyAlignment="1">
      <alignment horizontal="center"/>
    </xf>
    <xf numFmtId="3" fontId="9" fillId="5" borderId="38" xfId="0" applyNumberFormat="1" applyFont="1" applyFill="1" applyBorder="1" applyAlignment="1">
      <alignment horizontal="center"/>
    </xf>
    <xf numFmtId="165" fontId="9" fillId="5" borderId="38" xfId="0" applyNumberFormat="1" applyFont="1" applyFill="1" applyBorder="1" applyAlignment="1">
      <alignment horizontal="center"/>
    </xf>
    <xf numFmtId="0" fontId="0" fillId="5" borderId="29" xfId="0" applyFill="1" applyBorder="1"/>
    <xf numFmtId="0" fontId="0" fillId="5" borderId="30" xfId="0" applyFill="1" applyBorder="1"/>
    <xf numFmtId="0" fontId="0" fillId="5" borderId="31" xfId="0" applyFill="1" applyBorder="1"/>
    <xf numFmtId="0" fontId="0" fillId="5" borderId="32" xfId="0" applyFill="1" applyBorder="1"/>
    <xf numFmtId="0" fontId="0" fillId="5" borderId="34" xfId="0" applyFill="1" applyBorder="1"/>
    <xf numFmtId="0" fontId="0" fillId="5" borderId="35" xfId="0" applyFill="1" applyBorder="1"/>
    <xf numFmtId="0" fontId="0" fillId="5" borderId="36" xfId="0" applyFill="1" applyBorder="1"/>
    <xf numFmtId="0" fontId="1" fillId="5" borderId="0" xfId="0" applyFont="1" applyFill="1"/>
    <xf numFmtId="0" fontId="1" fillId="5" borderId="33" xfId="0" applyFont="1" applyFill="1" applyBorder="1"/>
    <xf numFmtId="0" fontId="1" fillId="2" borderId="0" xfId="0" applyFont="1" applyFill="1"/>
    <xf numFmtId="20" fontId="9" fillId="5" borderId="38" xfId="0" applyNumberFormat="1" applyFont="1" applyFill="1" applyBorder="1" applyAlignment="1">
      <alignment horizontal="center"/>
    </xf>
    <xf numFmtId="0" fontId="0" fillId="2" borderId="0" xfId="0" applyFill="1" applyAlignment="1">
      <alignment horizontal="center"/>
    </xf>
    <xf numFmtId="20" fontId="9" fillId="2" borderId="0" xfId="0" applyNumberFormat="1" applyFont="1" applyFill="1" applyAlignment="1">
      <alignment horizontal="center"/>
    </xf>
    <xf numFmtId="0" fontId="0" fillId="4" borderId="39" xfId="0" applyFill="1" applyBorder="1" applyAlignment="1">
      <alignment horizontal="center"/>
    </xf>
    <xf numFmtId="0" fontId="0" fillId="5" borderId="40" xfId="0" applyFill="1" applyBorder="1"/>
    <xf numFmtId="0" fontId="0" fillId="5" borderId="41" xfId="0" applyFill="1" applyBorder="1"/>
    <xf numFmtId="3" fontId="9" fillId="5" borderId="43" xfId="0" applyNumberFormat="1" applyFont="1" applyFill="1" applyBorder="1" applyAlignment="1">
      <alignment horizontal="center"/>
    </xf>
    <xf numFmtId="0" fontId="0" fillId="5" borderId="45" xfId="0" applyFill="1" applyBorder="1"/>
    <xf numFmtId="0" fontId="0" fillId="5" borderId="47" xfId="0" applyFill="1" applyBorder="1"/>
    <xf numFmtId="20" fontId="1" fillId="6" borderId="2" xfId="0" applyNumberFormat="1" applyFont="1" applyFill="1" applyBorder="1" applyAlignment="1">
      <alignment horizontal="center" vertical="center"/>
    </xf>
    <xf numFmtId="15" fontId="9" fillId="4" borderId="38" xfId="0" applyNumberFormat="1" applyFont="1" applyFill="1" applyBorder="1" applyAlignment="1">
      <alignment horizontal="center"/>
    </xf>
    <xf numFmtId="20" fontId="9" fillId="4" borderId="38" xfId="0" applyNumberFormat="1" applyFont="1" applyFill="1" applyBorder="1" applyAlignment="1">
      <alignment horizontal="center"/>
    </xf>
    <xf numFmtId="3" fontId="9" fillId="4" borderId="38" xfId="0" applyNumberFormat="1" applyFont="1" applyFill="1" applyBorder="1" applyAlignment="1">
      <alignment horizontal="center"/>
    </xf>
    <xf numFmtId="3" fontId="1" fillId="3" borderId="1" xfId="0" applyNumberFormat="1" applyFont="1" applyFill="1" applyBorder="1" applyAlignment="1" applyProtection="1">
      <alignment horizontal="center" vertical="center"/>
      <protection locked="0"/>
    </xf>
    <xf numFmtId="3" fontId="0" fillId="5" borderId="42" xfId="0" applyNumberFormat="1" applyFill="1" applyBorder="1"/>
    <xf numFmtId="166" fontId="1" fillId="5" borderId="0" xfId="0" applyNumberFormat="1" applyFont="1" applyFill="1"/>
    <xf numFmtId="3" fontId="0" fillId="2" borderId="0" xfId="0" applyNumberFormat="1" applyFill="1"/>
    <xf numFmtId="0" fontId="1" fillId="0" borderId="53"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3" fontId="9" fillId="5" borderId="60" xfId="0" applyNumberFormat="1" applyFont="1" applyFill="1" applyBorder="1" applyAlignment="1">
      <alignment horizontal="center"/>
    </xf>
    <xf numFmtId="0" fontId="1" fillId="7" borderId="62" xfId="0" applyFont="1" applyFill="1" applyBorder="1" applyAlignment="1">
      <alignment horizontal="center" vertical="center"/>
    </xf>
    <xf numFmtId="166" fontId="1" fillId="3" borderId="1" xfId="0" applyNumberFormat="1" applyFont="1" applyFill="1" applyBorder="1" applyAlignment="1">
      <alignment horizontal="center" vertical="center"/>
    </xf>
    <xf numFmtId="166" fontId="1" fillId="3" borderId="13" xfId="0" applyNumberFormat="1" applyFont="1" applyFill="1" applyBorder="1" applyAlignment="1">
      <alignment horizontal="center" vertical="center"/>
    </xf>
    <xf numFmtId="3" fontId="1" fillId="0" borderId="13" xfId="0" applyNumberFormat="1" applyFont="1" applyBorder="1" applyAlignment="1">
      <alignment horizontal="center" vertical="center"/>
    </xf>
    <xf numFmtId="0" fontId="1" fillId="0" borderId="24" xfId="0" applyFont="1" applyBorder="1" applyAlignment="1" applyProtection="1">
      <alignment horizontal="center" vertical="center"/>
      <protection locked="0"/>
    </xf>
    <xf numFmtId="0" fontId="0" fillId="0" borderId="61" xfId="0" applyBorder="1"/>
    <xf numFmtId="0" fontId="1" fillId="6" borderId="62" xfId="0" applyFont="1" applyFill="1" applyBorder="1" applyAlignment="1">
      <alignment horizontal="center" vertical="center"/>
    </xf>
    <xf numFmtId="0" fontId="1" fillId="6" borderId="61" xfId="0" applyFont="1" applyFill="1" applyBorder="1" applyAlignment="1">
      <alignment horizontal="center" vertical="center"/>
    </xf>
    <xf numFmtId="166" fontId="1" fillId="6" borderId="1" xfId="0" applyNumberFormat="1" applyFont="1" applyFill="1" applyBorder="1" applyAlignment="1">
      <alignment horizontal="center" vertical="center"/>
    </xf>
    <xf numFmtId="0" fontId="1" fillId="6" borderId="62" xfId="0" applyFont="1" applyFill="1" applyBorder="1" applyAlignment="1" applyProtection="1">
      <alignment horizontal="center" vertical="center"/>
      <protection locked="0"/>
    </xf>
    <xf numFmtId="3" fontId="1" fillId="6" borderId="11" xfId="0" applyNumberFormat="1" applyFont="1" applyFill="1" applyBorder="1" applyAlignment="1">
      <alignment horizontal="center" vertical="center"/>
    </xf>
    <xf numFmtId="3" fontId="5" fillId="2" borderId="15" xfId="0" applyNumberFormat="1" applyFont="1" applyFill="1" applyBorder="1" applyAlignment="1">
      <alignment horizontal="center" vertical="center"/>
    </xf>
    <xf numFmtId="3" fontId="1" fillId="6" borderId="62" xfId="0" applyNumberFormat="1" applyFont="1" applyFill="1" applyBorder="1" applyAlignment="1" applyProtection="1">
      <alignment horizontal="center" vertical="center"/>
      <protection locked="0"/>
    </xf>
    <xf numFmtId="0" fontId="0" fillId="4" borderId="39" xfId="0" applyFill="1" applyBorder="1" applyAlignment="1">
      <alignment horizontal="center" vertical="center"/>
    </xf>
    <xf numFmtId="0" fontId="0" fillId="4" borderId="37" xfId="0" applyFill="1" applyBorder="1" applyAlignment="1">
      <alignment horizontal="center" wrapText="1"/>
    </xf>
    <xf numFmtId="167" fontId="9" fillId="5" borderId="38" xfId="1" applyNumberFormat="1" applyFont="1" applyFill="1" applyBorder="1" applyAlignment="1">
      <alignment horizontal="center"/>
    </xf>
    <xf numFmtId="4" fontId="9" fillId="5" borderId="59" xfId="0" applyNumberFormat="1" applyFont="1" applyFill="1" applyBorder="1" applyAlignment="1">
      <alignment horizontal="center"/>
    </xf>
    <xf numFmtId="166" fontId="9" fillId="5" borderId="58" xfId="0" applyNumberFormat="1" applyFont="1" applyFill="1" applyBorder="1" applyAlignment="1">
      <alignment horizontal="center"/>
    </xf>
    <xf numFmtId="0" fontId="0" fillId="4" borderId="37" xfId="0" applyFill="1" applyBorder="1" applyAlignment="1">
      <alignment horizontal="center" vertical="center"/>
    </xf>
    <xf numFmtId="0" fontId="0" fillId="4" borderId="39" xfId="0" applyFill="1" applyBorder="1" applyAlignment="1">
      <alignment horizontal="center" vertical="center"/>
    </xf>
    <xf numFmtId="0" fontId="0" fillId="4" borderId="37" xfId="0" applyFill="1" applyBorder="1" applyAlignment="1">
      <alignment horizontal="center" wrapText="1"/>
    </xf>
    <xf numFmtId="0" fontId="0" fillId="4" borderId="48" xfId="0" applyFill="1" applyBorder="1" applyAlignment="1">
      <alignment horizontal="center" wrapText="1"/>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0" fillId="4" borderId="52" xfId="0" applyFill="1" applyBorder="1" applyAlignment="1">
      <alignment horizontal="center" vertical="center"/>
    </xf>
    <xf numFmtId="0" fontId="0" fillId="5" borderId="44" xfId="0" applyFill="1" applyBorder="1" applyAlignment="1">
      <alignment horizontal="center" wrapText="1"/>
    </xf>
    <xf numFmtId="0" fontId="0" fillId="5" borderId="46" xfId="0" applyFill="1" applyBorder="1" applyAlignment="1">
      <alignment horizontal="center" wrapText="1"/>
    </xf>
    <xf numFmtId="3" fontId="5" fillId="0" borderId="16" xfId="0" applyNumberFormat="1" applyFont="1" applyBorder="1" applyAlignment="1">
      <alignment horizontal="center" vertical="center"/>
    </xf>
    <xf numFmtId="0" fontId="5" fillId="0" borderId="18" xfId="0" applyFont="1" applyBorder="1" applyAlignment="1">
      <alignment horizontal="center" vertical="center"/>
    </xf>
    <xf numFmtId="3" fontId="1" fillId="0" borderId="12" xfId="0" applyNumberFormat="1"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7" xfId="0"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6" xfId="0" applyBorder="1" applyAlignment="1">
      <alignment wrapText="1"/>
    </xf>
    <xf numFmtId="3" fontId="1" fillId="0" borderId="13" xfId="0" applyNumberFormat="1" applyFont="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3" fontId="1" fillId="0" borderId="14" xfId="0" applyNumberFormat="1"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 fillId="0" borderId="16" xfId="0" applyFont="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3" fontId="1" fillId="3" borderId="13" xfId="0" applyNumberFormat="1" applyFont="1"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3" fontId="1" fillId="0" borderId="54" xfId="0" applyNumberFormat="1" applyFont="1"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3" fontId="1" fillId="3" borderId="56" xfId="0" applyNumberFormat="1" applyFont="1" applyFill="1" applyBorder="1" applyAlignment="1" applyProtection="1">
      <alignment horizontal="center" vertical="center" wrapText="1"/>
      <protection locked="0"/>
    </xf>
    <xf numFmtId="3" fontId="1" fillId="3" borderId="57" xfId="0" applyNumberFormat="1" applyFont="1" applyFill="1" applyBorder="1" applyAlignment="1" applyProtection="1">
      <alignment horizontal="center" vertical="center" wrapText="1"/>
      <protection locked="0"/>
    </xf>
    <xf numFmtId="3" fontId="1" fillId="0" borderId="25" xfId="0" applyNumberFormat="1" applyFont="1" applyBorder="1" applyAlignment="1" applyProtection="1">
      <alignment horizontal="center" vertical="center" wrapText="1"/>
      <protection locked="0"/>
    </xf>
  </cellXfs>
  <cellStyles count="2">
    <cellStyle name="Normal" xfId="0" builtinId="0"/>
    <cellStyle name="Porcentaje" xfId="1" builtinId="5"/>
  </cellStyles>
  <dxfs count="31">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
      <font>
        <b val="0"/>
        <i val="0"/>
        <strike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379233</xdr:colOff>
      <xdr:row>1</xdr:row>
      <xdr:rowOff>85517</xdr:rowOff>
    </xdr:from>
    <xdr:to>
      <xdr:col>2</xdr:col>
      <xdr:colOff>944059</xdr:colOff>
      <xdr:row>2</xdr:row>
      <xdr:rowOff>75490</xdr:rowOff>
    </xdr:to>
    <xdr:pic>
      <xdr:nvPicPr>
        <xdr:cNvPr id="2" name="Picture 1" descr="LOGOSM">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468880" y="276017"/>
          <a:ext cx="2133650" cy="225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1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2888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2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2888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2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2888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110292</xdr:colOff>
      <xdr:row>1</xdr:row>
      <xdr:rowOff>130341</xdr:rowOff>
    </xdr:from>
    <xdr:to>
      <xdr:col>2</xdr:col>
      <xdr:colOff>675118</xdr:colOff>
      <xdr:row>2</xdr:row>
      <xdr:rowOff>120314</xdr:rowOff>
    </xdr:to>
    <xdr:pic>
      <xdr:nvPicPr>
        <xdr:cNvPr id="2" name="Picture 1" descr="LOGOSM">
          <a:extLst>
            <a:ext uri="{FF2B5EF4-FFF2-40B4-BE49-F238E27FC236}">
              <a16:creationId xmlns:a16="http://schemas.microsoft.com/office/drawing/2014/main" xmlns=""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708"/>
        <a:stretch>
          <a:fillRect/>
        </a:stretch>
      </xdr:blipFill>
      <xdr:spPr bwMode="auto">
        <a:xfrm>
          <a:off x="196017" y="320841"/>
          <a:ext cx="2136451" cy="22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lazar Ortiz Vanessa (Codelco-Salvador)" id="{93293414-6B09-40B8-BCEC-B9F69AD1BAC4}" userId="S::VSala012@codelco.cl::60b286b3-047b-42f2-af77-a1061735fc1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9" dT="2026-03-02T15:46:24.68" personId="{93293414-6B09-40B8-BCEC-B9F69AD1BAC4}" id="{12A11114-D523-42CC-80B7-8E1266A0EEE2}">
    <text>Eliminé esta fila, porque el valor induce error en el resultado total del mes</text>
  </threadedComment>
  <threadedComment ref="O39" dT="2026-03-02T15:52:41.82" personId="{93293414-6B09-40B8-BCEC-B9F69AD1BAC4}" id="{C9B0363F-7634-46AE-BB96-A12B526157D8}">
    <text>Se borran, porque este mes solo tiene 28 días y si sumo 2 días más el valor comprometido sube</text>
  </threadedComment>
  <threadedComment ref="G43" dT="2026-03-02T15:48:18.69" personId="{93293414-6B09-40B8-BCEC-B9F69AD1BAC4}" id="{9CD572BD-BAE2-4654-A5A3-DF2EB9DC1427}">
    <text>Este valor tiene que reflejar el caudal total del mes en función del consumo total em m3, es decir, la diferencia del valor del totalizador del ultimo día del mes anterior y el último día del mes actual</text>
  </threadedComment>
  <threadedComment ref="G43" dT="2026-03-02T15:50:50.48" personId="{93293414-6B09-40B8-BCEC-B9F69AD1BAC4}" id="{A6586FFE-A8E2-4822-9A7A-7E3780FB586A}" parentId="{9CD572BD-BAE2-4654-A5A3-DF2EB9DC1427}">
    <text>Fijarse en que el promedio tenga sentido, en este caso, la formula divide en 31 días y debería dividir en los 28 que corresponden a febrero</text>
  </threadedComment>
  <threadedComment ref="P43" dT="2026-03-02T15:51:36.79" personId="{93293414-6B09-40B8-BCEC-B9F69AD1BAC4}" id="{B3778982-F8AC-4116-A150-35C5A770742F}">
    <text>Estos también estaban dividiendo en 31 días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tabSelected="1" zoomScale="90" zoomScaleNormal="90" workbookViewId="0">
      <selection activeCell="S14" sqref="S14"/>
    </sheetView>
  </sheetViews>
  <sheetFormatPr baseColWidth="10" defaultColWidth="11.453125" defaultRowHeight="14.5" x14ac:dyDescent="0.35"/>
  <cols>
    <col min="6" max="6" width="12.1796875" customWidth="1"/>
    <col min="8" max="9" width="8.81640625" customWidth="1"/>
    <col min="10" max="10" width="10.1796875" customWidth="1"/>
  </cols>
  <sheetData>
    <row r="1" spans="1:19" x14ac:dyDescent="0.35">
      <c r="A1" s="1"/>
      <c r="B1" s="1"/>
      <c r="C1" s="1"/>
      <c r="D1" s="1"/>
      <c r="E1" s="1"/>
      <c r="F1" s="1"/>
      <c r="G1" s="1"/>
      <c r="H1" s="1"/>
      <c r="I1" s="1"/>
      <c r="J1" s="1"/>
      <c r="K1" s="1"/>
      <c r="L1" s="1"/>
      <c r="M1" s="1"/>
      <c r="N1" s="1"/>
      <c r="O1" s="1"/>
      <c r="P1" s="1"/>
      <c r="Q1" s="1"/>
      <c r="R1" s="1"/>
      <c r="S1" s="1"/>
    </row>
    <row r="2" spans="1:19" x14ac:dyDescent="0.35">
      <c r="A2" s="1"/>
      <c r="B2" s="1"/>
      <c r="C2" s="1"/>
      <c r="D2" s="1"/>
      <c r="E2" s="1"/>
      <c r="F2" s="1"/>
      <c r="G2" s="1"/>
      <c r="H2" s="1"/>
      <c r="I2" s="1"/>
      <c r="J2" s="1"/>
      <c r="K2" s="1"/>
      <c r="L2" s="1"/>
      <c r="M2" s="1"/>
      <c r="N2" s="1"/>
      <c r="O2" s="1"/>
      <c r="P2" s="1"/>
      <c r="Q2" s="1"/>
      <c r="R2" s="1"/>
      <c r="S2" s="1"/>
    </row>
    <row r="3" spans="1:19" x14ac:dyDescent="0.35">
      <c r="A3" s="1"/>
      <c r="B3" s="1"/>
      <c r="D3" s="1"/>
      <c r="E3" s="1"/>
      <c r="F3" s="1"/>
      <c r="G3" s="1"/>
      <c r="H3" s="1"/>
      <c r="I3" s="1"/>
      <c r="J3" s="1"/>
      <c r="K3" s="1"/>
      <c r="L3" s="1"/>
      <c r="M3" s="1"/>
      <c r="N3" s="1"/>
      <c r="O3" s="1"/>
      <c r="P3" s="1"/>
      <c r="Q3" s="1"/>
      <c r="R3" s="1"/>
      <c r="S3" s="1"/>
    </row>
    <row r="4" spans="1:19" x14ac:dyDescent="0.35">
      <c r="A4" s="1"/>
      <c r="B4" s="1"/>
      <c r="C4" s="60" t="s">
        <v>0</v>
      </c>
      <c r="D4" s="1"/>
      <c r="E4" s="1"/>
      <c r="F4" s="1"/>
      <c r="G4" s="1"/>
      <c r="H4" s="1"/>
      <c r="I4" s="1"/>
      <c r="J4" s="1"/>
      <c r="K4" s="60" t="s">
        <v>1</v>
      </c>
      <c r="L4" s="1"/>
      <c r="M4" s="1"/>
      <c r="N4" s="1"/>
      <c r="O4" s="1"/>
      <c r="P4" s="1"/>
      <c r="Q4" s="1"/>
      <c r="R4" s="1"/>
      <c r="S4" s="1"/>
    </row>
    <row r="5" spans="1:19" x14ac:dyDescent="0.35">
      <c r="A5" s="1"/>
      <c r="B5" s="1"/>
      <c r="C5" s="60" t="s">
        <v>2</v>
      </c>
      <c r="D5" s="60"/>
      <c r="E5" s="60"/>
      <c r="F5" s="60"/>
      <c r="G5" s="60"/>
      <c r="H5" s="60"/>
      <c r="I5" s="60"/>
      <c r="J5" s="1"/>
      <c r="K5" s="60" t="s">
        <v>3</v>
      </c>
      <c r="L5" s="1"/>
      <c r="M5" s="1"/>
      <c r="N5" s="1"/>
      <c r="O5" s="1"/>
      <c r="P5" s="1"/>
      <c r="Q5" s="1"/>
      <c r="R5" s="1"/>
      <c r="S5" s="1"/>
    </row>
    <row r="6" spans="1:19" x14ac:dyDescent="0.35">
      <c r="A6" s="1"/>
      <c r="B6" s="1"/>
      <c r="C6" s="1"/>
      <c r="D6" s="1"/>
      <c r="E6" s="1"/>
      <c r="F6" s="1"/>
      <c r="G6" s="1"/>
      <c r="H6" s="1"/>
      <c r="I6" s="1"/>
      <c r="J6" s="1"/>
      <c r="K6" s="1"/>
      <c r="L6" s="1"/>
      <c r="M6" s="1"/>
      <c r="O6" s="1"/>
      <c r="P6" s="1"/>
      <c r="Q6" s="1"/>
      <c r="R6" s="1"/>
      <c r="S6" s="1"/>
    </row>
    <row r="7" spans="1:19" x14ac:dyDescent="0.35">
      <c r="A7" s="1"/>
      <c r="B7" s="1"/>
      <c r="C7" s="1"/>
      <c r="D7" s="1"/>
      <c r="E7" s="1"/>
      <c r="F7" s="1"/>
      <c r="G7" s="1"/>
      <c r="H7" s="1"/>
      <c r="I7" s="1"/>
      <c r="J7" s="1"/>
      <c r="K7" s="1"/>
      <c r="L7" s="1"/>
      <c r="M7" s="1"/>
      <c r="N7" s="1"/>
      <c r="O7" s="1"/>
      <c r="P7" s="1"/>
      <c r="Q7" s="1"/>
      <c r="R7" s="1"/>
      <c r="S7" s="1"/>
    </row>
    <row r="8" spans="1:19" ht="14.4" customHeight="1" x14ac:dyDescent="0.35">
      <c r="A8" s="1"/>
      <c r="B8" s="1"/>
      <c r="C8" s="99" t="s">
        <v>4</v>
      </c>
      <c r="D8" s="99" t="s">
        <v>5</v>
      </c>
      <c r="E8" s="46" t="s">
        <v>6</v>
      </c>
      <c r="F8" s="99" t="s">
        <v>59</v>
      </c>
      <c r="G8" s="103" t="s">
        <v>7</v>
      </c>
      <c r="H8" s="104"/>
      <c r="I8" s="1"/>
      <c r="J8" s="62"/>
      <c r="K8" s="101" t="s">
        <v>8</v>
      </c>
      <c r="L8" s="99" t="s">
        <v>9</v>
      </c>
      <c r="M8" s="101" t="s">
        <v>10</v>
      </c>
      <c r="N8" s="1"/>
      <c r="O8" s="1"/>
      <c r="P8" s="1"/>
      <c r="Q8" s="1"/>
      <c r="R8" s="1"/>
      <c r="S8" s="1"/>
    </row>
    <row r="9" spans="1:19" x14ac:dyDescent="0.35">
      <c r="A9" s="1"/>
      <c r="B9" s="1"/>
      <c r="C9" s="100"/>
      <c r="D9" s="100"/>
      <c r="E9" s="94" t="s">
        <v>11</v>
      </c>
      <c r="F9" s="100"/>
      <c r="G9" s="105"/>
      <c r="H9" s="106"/>
      <c r="I9" s="1"/>
      <c r="J9" s="62"/>
      <c r="K9" s="102"/>
      <c r="L9" s="100"/>
      <c r="M9" s="102"/>
      <c r="N9" s="1"/>
      <c r="O9" s="1"/>
      <c r="P9" s="1"/>
      <c r="Q9" s="1"/>
      <c r="R9" s="1"/>
      <c r="S9" s="1"/>
    </row>
    <row r="10" spans="1:19" x14ac:dyDescent="0.35">
      <c r="A10" s="1"/>
      <c r="B10" s="1"/>
      <c r="C10" s="46">
        <v>0</v>
      </c>
      <c r="D10" s="71" t="s">
        <v>38</v>
      </c>
      <c r="E10" s="72">
        <v>0.33333333333333331</v>
      </c>
      <c r="F10" s="73">
        <v>5285737</v>
      </c>
      <c r="G10" s="64" t="s">
        <v>12</v>
      </c>
      <c r="H10" s="64" t="s">
        <v>13</v>
      </c>
      <c r="I10" s="1"/>
      <c r="J10" s="62"/>
      <c r="K10" s="95" t="s">
        <v>13</v>
      </c>
      <c r="L10" s="46" t="s">
        <v>60</v>
      </c>
      <c r="M10" s="95" t="s">
        <v>60</v>
      </c>
      <c r="N10" s="1"/>
      <c r="O10" s="1"/>
      <c r="P10" s="1"/>
      <c r="Q10" s="1"/>
      <c r="R10" s="1"/>
      <c r="S10" s="1"/>
    </row>
    <row r="11" spans="1:19" x14ac:dyDescent="0.35">
      <c r="A11" s="1"/>
      <c r="B11" s="1"/>
      <c r="C11" s="47">
        <v>1</v>
      </c>
      <c r="D11" s="48">
        <v>46054</v>
      </c>
      <c r="E11" s="61">
        <v>0.33333333333333331</v>
      </c>
      <c r="F11" s="49">
        <f>'Día 1'!C16</f>
        <v>5288688</v>
      </c>
      <c r="G11" s="49">
        <f>F11-F10</f>
        <v>2951</v>
      </c>
      <c r="H11" s="50">
        <f>G11*1000/24/60/60</f>
        <v>34.155092592592595</v>
      </c>
      <c r="I11" s="1"/>
      <c r="K11" s="49">
        <v>30</v>
      </c>
      <c r="L11" s="49">
        <f>K11*60*60*24/1000</f>
        <v>2592</v>
      </c>
      <c r="M11" s="49">
        <f>G11</f>
        <v>2951</v>
      </c>
      <c r="N11" s="1"/>
      <c r="O11" s="1"/>
      <c r="P11" s="1"/>
      <c r="Q11" s="1"/>
      <c r="R11" s="1"/>
      <c r="S11" s="1"/>
    </row>
    <row r="12" spans="1:19" x14ac:dyDescent="0.35">
      <c r="A12" s="1"/>
      <c r="B12" s="1"/>
      <c r="C12" s="47">
        <v>2</v>
      </c>
      <c r="D12" s="48">
        <v>46055</v>
      </c>
      <c r="E12" s="61">
        <v>0.33333333333333331</v>
      </c>
      <c r="F12" s="49">
        <f>'Día 2'!C16</f>
        <v>5291594</v>
      </c>
      <c r="G12" s="49">
        <f t="shared" ref="G12:G38" si="0">F12-F11</f>
        <v>2906</v>
      </c>
      <c r="H12" s="50">
        <f t="shared" ref="H12:H38" si="1">G12*1000/24/60/60</f>
        <v>33.63425925925926</v>
      </c>
      <c r="I12" s="1"/>
      <c r="J12" s="63"/>
      <c r="K12" s="49">
        <v>30</v>
      </c>
      <c r="L12" s="49">
        <f t="shared" ref="L12:L38" si="2">K12*60*60*24/1000</f>
        <v>2592</v>
      </c>
      <c r="M12" s="49">
        <f t="shared" ref="M12:M38" si="3">G12</f>
        <v>2906</v>
      </c>
      <c r="N12" s="1"/>
      <c r="O12" s="1"/>
      <c r="P12" s="1"/>
      <c r="Q12" s="1"/>
      <c r="R12" s="1"/>
      <c r="S12" s="1"/>
    </row>
    <row r="13" spans="1:19" x14ac:dyDescent="0.35">
      <c r="A13" s="1"/>
      <c r="B13" s="1"/>
      <c r="C13" s="47">
        <v>3</v>
      </c>
      <c r="D13" s="48">
        <v>46056</v>
      </c>
      <c r="E13" s="61">
        <v>0.33333333333333331</v>
      </c>
      <c r="F13" s="49">
        <f>'Día 3'!C16</f>
        <v>5294488</v>
      </c>
      <c r="G13" s="49">
        <f t="shared" si="0"/>
        <v>2894</v>
      </c>
      <c r="H13" s="50">
        <f t="shared" si="1"/>
        <v>33.495370370370367</v>
      </c>
      <c r="I13" s="1"/>
      <c r="J13" s="63"/>
      <c r="K13" s="49">
        <v>30</v>
      </c>
      <c r="L13" s="49">
        <f t="shared" si="2"/>
        <v>2592</v>
      </c>
      <c r="M13" s="49">
        <f t="shared" si="3"/>
        <v>2894</v>
      </c>
      <c r="N13" s="1"/>
      <c r="O13" s="1"/>
      <c r="P13" s="1"/>
      <c r="Q13" s="1"/>
      <c r="R13" s="1"/>
      <c r="S13" s="1"/>
    </row>
    <row r="14" spans="1:19" x14ac:dyDescent="0.35">
      <c r="A14" s="1"/>
      <c r="B14" s="1"/>
      <c r="C14" s="47">
        <v>4</v>
      </c>
      <c r="D14" s="48">
        <v>46057</v>
      </c>
      <c r="E14" s="61">
        <v>0.33333333333333331</v>
      </c>
      <c r="F14" s="49">
        <f>'Día 4'!C16</f>
        <v>5297359</v>
      </c>
      <c r="G14" s="49">
        <f t="shared" si="0"/>
        <v>2871</v>
      </c>
      <c r="H14" s="50">
        <f t="shared" si="1"/>
        <v>33.229166666666664</v>
      </c>
      <c r="I14" s="1"/>
      <c r="J14" s="63"/>
      <c r="K14" s="49">
        <v>30</v>
      </c>
      <c r="L14" s="49">
        <f t="shared" si="2"/>
        <v>2592</v>
      </c>
      <c r="M14" s="49">
        <f t="shared" si="3"/>
        <v>2871</v>
      </c>
      <c r="N14" s="1"/>
      <c r="O14" s="1"/>
      <c r="P14" s="1"/>
      <c r="Q14" s="1"/>
      <c r="R14" s="1"/>
      <c r="S14" s="1"/>
    </row>
    <row r="15" spans="1:19" x14ac:dyDescent="0.35">
      <c r="A15" s="1"/>
      <c r="B15" s="1"/>
      <c r="C15" s="47">
        <v>5</v>
      </c>
      <c r="D15" s="48">
        <v>46058</v>
      </c>
      <c r="E15" s="61">
        <v>0.33333333333333331</v>
      </c>
      <c r="F15" s="49">
        <f>'Día 5'!C16</f>
        <v>5300283</v>
      </c>
      <c r="G15" s="49">
        <f t="shared" si="0"/>
        <v>2924</v>
      </c>
      <c r="H15" s="50">
        <f t="shared" si="1"/>
        <v>33.842592592592588</v>
      </c>
      <c r="I15" s="1"/>
      <c r="J15" s="63"/>
      <c r="K15" s="49">
        <v>30</v>
      </c>
      <c r="L15" s="49">
        <f t="shared" si="2"/>
        <v>2592</v>
      </c>
      <c r="M15" s="49">
        <f t="shared" si="3"/>
        <v>2924</v>
      </c>
      <c r="N15" s="1"/>
      <c r="O15" s="1"/>
      <c r="P15" s="1"/>
      <c r="Q15" s="1"/>
      <c r="R15" s="1"/>
      <c r="S15" s="1"/>
    </row>
    <row r="16" spans="1:19" x14ac:dyDescent="0.35">
      <c r="A16" s="1"/>
      <c r="B16" s="1"/>
      <c r="C16" s="47">
        <v>6</v>
      </c>
      <c r="D16" s="48">
        <v>46059</v>
      </c>
      <c r="E16" s="61">
        <v>0.33333333333333331</v>
      </c>
      <c r="F16" s="49">
        <f>'DÍa 6'!C16</f>
        <v>5303239</v>
      </c>
      <c r="G16" s="49">
        <f t="shared" si="0"/>
        <v>2956</v>
      </c>
      <c r="H16" s="50">
        <f t="shared" si="1"/>
        <v>34.212962962962962</v>
      </c>
      <c r="I16" s="1"/>
      <c r="J16" s="63"/>
      <c r="K16" s="49">
        <v>30</v>
      </c>
      <c r="L16" s="49">
        <f t="shared" si="2"/>
        <v>2592</v>
      </c>
      <c r="M16" s="49">
        <f t="shared" si="3"/>
        <v>2956</v>
      </c>
      <c r="N16" s="1"/>
      <c r="O16" s="1"/>
      <c r="P16" s="1"/>
      <c r="Q16" s="1"/>
      <c r="R16" s="1"/>
      <c r="S16" s="1"/>
    </row>
    <row r="17" spans="1:19" x14ac:dyDescent="0.35">
      <c r="A17" s="1"/>
      <c r="B17" s="1"/>
      <c r="C17" s="47">
        <v>7</v>
      </c>
      <c r="D17" s="48">
        <v>46060</v>
      </c>
      <c r="E17" s="61">
        <v>0.33333333333333331</v>
      </c>
      <c r="F17" s="49">
        <f>'Día 7'!C16</f>
        <v>5306209</v>
      </c>
      <c r="G17" s="49">
        <f t="shared" si="0"/>
        <v>2970</v>
      </c>
      <c r="H17" s="50">
        <f t="shared" si="1"/>
        <v>34.375</v>
      </c>
      <c r="I17" s="1"/>
      <c r="J17" s="63"/>
      <c r="K17" s="49">
        <v>30</v>
      </c>
      <c r="L17" s="49">
        <f t="shared" si="2"/>
        <v>2592</v>
      </c>
      <c r="M17" s="49">
        <f t="shared" si="3"/>
        <v>2970</v>
      </c>
      <c r="N17" s="1"/>
      <c r="O17" s="1"/>
      <c r="P17" s="1"/>
      <c r="Q17" s="1"/>
      <c r="R17" s="1"/>
      <c r="S17" s="1"/>
    </row>
    <row r="18" spans="1:19" x14ac:dyDescent="0.35">
      <c r="A18" s="1"/>
      <c r="B18" s="1"/>
      <c r="C18" s="47">
        <v>8</v>
      </c>
      <c r="D18" s="48">
        <v>46061</v>
      </c>
      <c r="E18" s="61">
        <v>0.33333333333333331</v>
      </c>
      <c r="F18" s="49">
        <f>'Día 8'!C16</f>
        <v>5309171</v>
      </c>
      <c r="G18" s="49">
        <f t="shared" si="0"/>
        <v>2962</v>
      </c>
      <c r="H18" s="50">
        <f t="shared" si="1"/>
        <v>34.282407407407405</v>
      </c>
      <c r="I18" s="1"/>
      <c r="J18" s="63"/>
      <c r="K18" s="49">
        <v>30</v>
      </c>
      <c r="L18" s="49">
        <f t="shared" si="2"/>
        <v>2592</v>
      </c>
      <c r="M18" s="49">
        <f t="shared" si="3"/>
        <v>2962</v>
      </c>
      <c r="N18" s="1"/>
      <c r="O18" s="1"/>
      <c r="P18" s="1"/>
      <c r="Q18" s="1"/>
      <c r="R18" s="1"/>
      <c r="S18" s="1"/>
    </row>
    <row r="19" spans="1:19" x14ac:dyDescent="0.35">
      <c r="A19" s="1"/>
      <c r="B19" s="1"/>
      <c r="C19" s="47">
        <v>9</v>
      </c>
      <c r="D19" s="48">
        <v>46062</v>
      </c>
      <c r="E19" s="61">
        <v>0.33333333333333331</v>
      </c>
      <c r="F19" s="49">
        <f>'Día 9'!C16</f>
        <v>5312144</v>
      </c>
      <c r="G19" s="49">
        <f t="shared" si="0"/>
        <v>2973</v>
      </c>
      <c r="H19" s="50">
        <f t="shared" si="1"/>
        <v>34.409722222222221</v>
      </c>
      <c r="I19" s="1"/>
      <c r="J19" s="63"/>
      <c r="K19" s="49">
        <v>30</v>
      </c>
      <c r="L19" s="49">
        <f t="shared" si="2"/>
        <v>2592</v>
      </c>
      <c r="M19" s="49">
        <f t="shared" si="3"/>
        <v>2973</v>
      </c>
      <c r="N19" s="1"/>
      <c r="O19" s="1"/>
      <c r="P19" s="1"/>
      <c r="Q19" s="1"/>
      <c r="R19" s="1"/>
      <c r="S19" s="1"/>
    </row>
    <row r="20" spans="1:19" x14ac:dyDescent="0.35">
      <c r="A20" s="1"/>
      <c r="B20" s="1"/>
      <c r="C20" s="47">
        <v>10</v>
      </c>
      <c r="D20" s="48">
        <v>46063</v>
      </c>
      <c r="E20" s="61">
        <v>0.33333333333333331</v>
      </c>
      <c r="F20" s="49">
        <f>'Día 10'!C16</f>
        <v>5315054</v>
      </c>
      <c r="G20" s="49">
        <f t="shared" si="0"/>
        <v>2910</v>
      </c>
      <c r="H20" s="50">
        <f t="shared" si="1"/>
        <v>33.680555555555557</v>
      </c>
      <c r="I20" s="1"/>
      <c r="J20" s="63"/>
      <c r="K20" s="49">
        <v>30</v>
      </c>
      <c r="L20" s="49">
        <f t="shared" si="2"/>
        <v>2592</v>
      </c>
      <c r="M20" s="49">
        <f t="shared" si="3"/>
        <v>2910</v>
      </c>
      <c r="N20" s="1"/>
      <c r="O20" s="1"/>
      <c r="P20" s="1"/>
      <c r="Q20" s="1"/>
      <c r="R20" s="1"/>
      <c r="S20" s="1"/>
    </row>
    <row r="21" spans="1:19" x14ac:dyDescent="0.35">
      <c r="A21" s="1"/>
      <c r="B21" s="1"/>
      <c r="C21" s="47">
        <v>11</v>
      </c>
      <c r="D21" s="48">
        <v>46064</v>
      </c>
      <c r="E21" s="61">
        <v>0.33333333333333331</v>
      </c>
      <c r="F21" s="49">
        <f>'Día 11'!C16</f>
        <v>5317997</v>
      </c>
      <c r="G21" s="49">
        <f t="shared" si="0"/>
        <v>2943</v>
      </c>
      <c r="H21" s="50">
        <f t="shared" si="1"/>
        <v>34.0625</v>
      </c>
      <c r="I21" s="1"/>
      <c r="J21" s="63"/>
      <c r="K21" s="49">
        <v>30</v>
      </c>
      <c r="L21" s="49">
        <f t="shared" si="2"/>
        <v>2592</v>
      </c>
      <c r="M21" s="49">
        <f t="shared" si="3"/>
        <v>2943</v>
      </c>
      <c r="N21" s="1"/>
      <c r="O21" s="1"/>
      <c r="P21" s="1"/>
      <c r="Q21" s="1"/>
      <c r="R21" s="1"/>
      <c r="S21" s="1"/>
    </row>
    <row r="22" spans="1:19" x14ac:dyDescent="0.35">
      <c r="A22" s="1"/>
      <c r="B22" s="1"/>
      <c r="C22" s="47">
        <v>12</v>
      </c>
      <c r="D22" s="48">
        <v>46065</v>
      </c>
      <c r="E22" s="61">
        <v>0.33333333333333331</v>
      </c>
      <c r="F22" s="49">
        <f>'Día 12'!C16</f>
        <v>5320910</v>
      </c>
      <c r="G22" s="49">
        <f t="shared" si="0"/>
        <v>2913</v>
      </c>
      <c r="H22" s="50">
        <f t="shared" si="1"/>
        <v>33.715277777777779</v>
      </c>
      <c r="I22" s="1"/>
      <c r="J22" s="63"/>
      <c r="K22" s="49">
        <v>30</v>
      </c>
      <c r="L22" s="49">
        <f t="shared" si="2"/>
        <v>2592</v>
      </c>
      <c r="M22" s="49">
        <f t="shared" si="3"/>
        <v>2913</v>
      </c>
      <c r="N22" s="1"/>
      <c r="O22" s="1" t="s">
        <v>14</v>
      </c>
      <c r="P22" s="1"/>
      <c r="Q22" s="1"/>
      <c r="R22" s="1"/>
      <c r="S22" s="1"/>
    </row>
    <row r="23" spans="1:19" x14ac:dyDescent="0.35">
      <c r="A23" s="1"/>
      <c r="B23" s="1"/>
      <c r="C23" s="47">
        <v>13</v>
      </c>
      <c r="D23" s="48">
        <v>46066</v>
      </c>
      <c r="E23" s="61">
        <v>0.33333333333333331</v>
      </c>
      <c r="F23" s="49">
        <f>'Día 13'!C16</f>
        <v>5323823</v>
      </c>
      <c r="G23" s="49">
        <f t="shared" si="0"/>
        <v>2913</v>
      </c>
      <c r="H23" s="50">
        <f t="shared" si="1"/>
        <v>33.715277777777779</v>
      </c>
      <c r="I23" s="1"/>
      <c r="J23" s="63"/>
      <c r="K23" s="49">
        <v>30</v>
      </c>
      <c r="L23" s="49">
        <f t="shared" si="2"/>
        <v>2592</v>
      </c>
      <c r="M23" s="49">
        <f t="shared" si="3"/>
        <v>2913</v>
      </c>
      <c r="N23" s="1"/>
      <c r="O23" s="1"/>
      <c r="P23" s="1"/>
      <c r="Q23" s="1"/>
      <c r="R23" s="1"/>
      <c r="S23" s="1"/>
    </row>
    <row r="24" spans="1:19" x14ac:dyDescent="0.35">
      <c r="A24" s="1"/>
      <c r="B24" s="1"/>
      <c r="C24" s="47">
        <v>14</v>
      </c>
      <c r="D24" s="48">
        <v>46067</v>
      </c>
      <c r="E24" s="61">
        <v>0.33333333333333331</v>
      </c>
      <c r="F24" s="49">
        <f>'Día 14'!C16</f>
        <v>5326795</v>
      </c>
      <c r="G24" s="49">
        <f t="shared" si="0"/>
        <v>2972</v>
      </c>
      <c r="H24" s="50">
        <f t="shared" si="1"/>
        <v>34.398148148148145</v>
      </c>
      <c r="I24" s="1"/>
      <c r="J24" s="63"/>
      <c r="K24" s="49">
        <v>30</v>
      </c>
      <c r="L24" s="49">
        <f t="shared" si="2"/>
        <v>2592</v>
      </c>
      <c r="M24" s="49">
        <f t="shared" si="3"/>
        <v>2972</v>
      </c>
      <c r="N24" s="1"/>
      <c r="O24" s="1"/>
      <c r="P24" s="1"/>
      <c r="Q24" s="1"/>
      <c r="R24" s="1"/>
      <c r="S24" s="1"/>
    </row>
    <row r="25" spans="1:19" x14ac:dyDescent="0.35">
      <c r="A25" s="1"/>
      <c r="B25" s="1"/>
      <c r="C25" s="47">
        <v>15</v>
      </c>
      <c r="D25" s="48">
        <v>46068</v>
      </c>
      <c r="E25" s="61">
        <v>0.33333333333333331</v>
      </c>
      <c r="F25" s="49">
        <f>'Día 15'!C16</f>
        <v>5329760</v>
      </c>
      <c r="G25" s="49">
        <f t="shared" si="0"/>
        <v>2965</v>
      </c>
      <c r="H25" s="50">
        <f t="shared" si="1"/>
        <v>34.317129629629633</v>
      </c>
      <c r="I25" s="1"/>
      <c r="J25" s="63"/>
      <c r="K25" s="49">
        <v>30</v>
      </c>
      <c r="L25" s="49">
        <f t="shared" si="2"/>
        <v>2592</v>
      </c>
      <c r="M25" s="49">
        <f t="shared" si="3"/>
        <v>2965</v>
      </c>
      <c r="N25" s="1"/>
      <c r="O25" s="1"/>
      <c r="P25" s="1"/>
      <c r="Q25" s="1"/>
      <c r="R25" s="1"/>
      <c r="S25" s="1"/>
    </row>
    <row r="26" spans="1:19" x14ac:dyDescent="0.35">
      <c r="A26" s="1"/>
      <c r="B26" s="1"/>
      <c r="C26" s="47">
        <v>16</v>
      </c>
      <c r="D26" s="48">
        <v>46069</v>
      </c>
      <c r="E26" s="61">
        <v>0.33333333333333331</v>
      </c>
      <c r="F26" s="49">
        <f>'Día 16'!C16</f>
        <v>5332721</v>
      </c>
      <c r="G26" s="49">
        <f t="shared" si="0"/>
        <v>2961</v>
      </c>
      <c r="H26" s="50">
        <f t="shared" si="1"/>
        <v>34.270833333333336</v>
      </c>
      <c r="I26" s="1"/>
      <c r="J26" s="63"/>
      <c r="K26" s="49">
        <v>30</v>
      </c>
      <c r="L26" s="49">
        <f t="shared" si="2"/>
        <v>2592</v>
      </c>
      <c r="M26" s="49">
        <f t="shared" si="3"/>
        <v>2961</v>
      </c>
      <c r="N26" s="1"/>
      <c r="O26" s="1"/>
      <c r="P26" s="1"/>
      <c r="Q26" s="1"/>
      <c r="R26" s="1"/>
      <c r="S26" s="1"/>
    </row>
    <row r="27" spans="1:19" x14ac:dyDescent="0.35">
      <c r="A27" s="1"/>
      <c r="B27" s="1"/>
      <c r="C27" s="47">
        <v>17</v>
      </c>
      <c r="D27" s="48">
        <v>46070</v>
      </c>
      <c r="E27" s="61">
        <v>0.33333333333333331</v>
      </c>
      <c r="F27" s="49">
        <f>'Día 17'!C16</f>
        <v>5335660</v>
      </c>
      <c r="G27" s="49">
        <f t="shared" si="0"/>
        <v>2939</v>
      </c>
      <c r="H27" s="50">
        <f t="shared" si="1"/>
        <v>34.016203703703702</v>
      </c>
      <c r="I27" s="1"/>
      <c r="J27" s="63"/>
      <c r="K27" s="49">
        <v>30</v>
      </c>
      <c r="L27" s="49">
        <f t="shared" si="2"/>
        <v>2592</v>
      </c>
      <c r="M27" s="49">
        <f t="shared" si="3"/>
        <v>2939</v>
      </c>
      <c r="N27" s="1"/>
      <c r="O27" s="1"/>
      <c r="P27" s="1"/>
      <c r="Q27" s="1"/>
      <c r="R27" s="1"/>
      <c r="S27" s="1"/>
    </row>
    <row r="28" spans="1:19" x14ac:dyDescent="0.35">
      <c r="A28" s="1"/>
      <c r="B28" s="1"/>
      <c r="C28" s="47">
        <v>18</v>
      </c>
      <c r="D28" s="48">
        <v>46071</v>
      </c>
      <c r="E28" s="61">
        <v>0.33333333333333331</v>
      </c>
      <c r="F28" s="49">
        <f>'Día 18'!C16</f>
        <v>5338654</v>
      </c>
      <c r="G28" s="49">
        <f t="shared" si="0"/>
        <v>2994</v>
      </c>
      <c r="H28" s="50">
        <f t="shared" si="1"/>
        <v>34.652777777777779</v>
      </c>
      <c r="I28" s="1"/>
      <c r="J28" s="63"/>
      <c r="K28" s="49">
        <v>30</v>
      </c>
      <c r="L28" s="49">
        <f t="shared" si="2"/>
        <v>2592</v>
      </c>
      <c r="M28" s="49">
        <f t="shared" si="3"/>
        <v>2994</v>
      </c>
      <c r="N28" s="1"/>
      <c r="O28" s="1"/>
      <c r="P28" s="1"/>
      <c r="Q28" s="1"/>
      <c r="R28" s="1"/>
      <c r="S28" s="1"/>
    </row>
    <row r="29" spans="1:19" x14ac:dyDescent="0.35">
      <c r="A29" s="1"/>
      <c r="B29" s="1"/>
      <c r="C29" s="47">
        <v>19</v>
      </c>
      <c r="D29" s="48">
        <v>46072</v>
      </c>
      <c r="E29" s="61">
        <v>0.33333333333333331</v>
      </c>
      <c r="F29" s="49">
        <f>'Día 19'!C16</f>
        <v>5341658</v>
      </c>
      <c r="G29" s="49">
        <f t="shared" si="0"/>
        <v>3004</v>
      </c>
      <c r="H29" s="50">
        <f t="shared" si="1"/>
        <v>34.768518518518519</v>
      </c>
      <c r="I29" s="1"/>
      <c r="J29" s="63"/>
      <c r="K29" s="49">
        <v>30</v>
      </c>
      <c r="L29" s="49">
        <f t="shared" si="2"/>
        <v>2592</v>
      </c>
      <c r="M29" s="49">
        <f t="shared" si="3"/>
        <v>3004</v>
      </c>
      <c r="N29" s="1"/>
      <c r="O29" s="1"/>
      <c r="P29" s="1"/>
      <c r="Q29" s="1"/>
      <c r="R29" s="1"/>
      <c r="S29" s="1"/>
    </row>
    <row r="30" spans="1:19" x14ac:dyDescent="0.35">
      <c r="A30" s="1"/>
      <c r="B30" s="1"/>
      <c r="C30" s="47">
        <v>20</v>
      </c>
      <c r="D30" s="48">
        <v>46073</v>
      </c>
      <c r="E30" s="61">
        <v>0.33333333333333331</v>
      </c>
      <c r="F30" s="49">
        <f>'Día 20'!C16</f>
        <v>5344634</v>
      </c>
      <c r="G30" s="49">
        <f t="shared" si="0"/>
        <v>2976</v>
      </c>
      <c r="H30" s="50">
        <f t="shared" si="1"/>
        <v>34.444444444444443</v>
      </c>
      <c r="I30" s="1"/>
      <c r="J30" s="63"/>
      <c r="K30" s="49">
        <v>30</v>
      </c>
      <c r="L30" s="49">
        <f t="shared" si="2"/>
        <v>2592</v>
      </c>
      <c r="M30" s="49">
        <f t="shared" si="3"/>
        <v>2976</v>
      </c>
      <c r="N30" s="1"/>
      <c r="O30" s="1"/>
      <c r="P30" s="1"/>
      <c r="Q30" s="1"/>
      <c r="R30" s="1"/>
      <c r="S30" s="1"/>
    </row>
    <row r="31" spans="1:19" x14ac:dyDescent="0.35">
      <c r="A31" s="1"/>
      <c r="B31" s="1"/>
      <c r="C31" s="47">
        <v>21</v>
      </c>
      <c r="D31" s="48">
        <v>46074</v>
      </c>
      <c r="E31" s="61">
        <v>0.33333333333333331</v>
      </c>
      <c r="F31" s="49">
        <f>'Día 21'!C16</f>
        <v>5347635</v>
      </c>
      <c r="G31" s="49">
        <f t="shared" si="0"/>
        <v>3001</v>
      </c>
      <c r="H31" s="50">
        <f t="shared" si="1"/>
        <v>34.733796296296298</v>
      </c>
      <c r="I31" s="1"/>
      <c r="J31" s="63"/>
      <c r="K31" s="49">
        <v>30</v>
      </c>
      <c r="L31" s="49">
        <f t="shared" si="2"/>
        <v>2592</v>
      </c>
      <c r="M31" s="49">
        <f t="shared" si="3"/>
        <v>3001</v>
      </c>
      <c r="N31" s="1"/>
      <c r="O31" s="1"/>
      <c r="P31" s="1"/>
      <c r="Q31" s="1"/>
      <c r="R31" s="1"/>
      <c r="S31" s="1"/>
    </row>
    <row r="32" spans="1:19" x14ac:dyDescent="0.35">
      <c r="A32" s="1"/>
      <c r="B32" s="1"/>
      <c r="C32" s="47">
        <v>22</v>
      </c>
      <c r="D32" s="48">
        <v>46075</v>
      </c>
      <c r="E32" s="61">
        <v>0.33333333333333331</v>
      </c>
      <c r="F32" s="49">
        <f>'Día 22'!C16</f>
        <v>5350653</v>
      </c>
      <c r="G32" s="49">
        <f t="shared" si="0"/>
        <v>3018</v>
      </c>
      <c r="H32" s="50">
        <f t="shared" si="1"/>
        <v>34.930555555555557</v>
      </c>
      <c r="I32" s="1"/>
      <c r="J32" s="63"/>
      <c r="K32" s="49">
        <v>30</v>
      </c>
      <c r="L32" s="49">
        <f t="shared" si="2"/>
        <v>2592</v>
      </c>
      <c r="M32" s="49">
        <f t="shared" si="3"/>
        <v>3018</v>
      </c>
      <c r="N32" s="1"/>
      <c r="O32" s="1"/>
      <c r="P32" s="1"/>
      <c r="Q32" s="1"/>
      <c r="R32" s="1"/>
      <c r="S32" s="1"/>
    </row>
    <row r="33" spans="1:19" x14ac:dyDescent="0.35">
      <c r="A33" s="1"/>
      <c r="B33" s="1"/>
      <c r="C33" s="47">
        <v>23</v>
      </c>
      <c r="D33" s="48">
        <v>46076</v>
      </c>
      <c r="E33" s="61">
        <v>0.33333333333333331</v>
      </c>
      <c r="F33" s="49">
        <f>'Día 23'!C16</f>
        <v>5353675</v>
      </c>
      <c r="G33" s="49">
        <f t="shared" si="0"/>
        <v>3022</v>
      </c>
      <c r="H33" s="50">
        <f t="shared" si="1"/>
        <v>34.976851851851855</v>
      </c>
      <c r="I33" s="1"/>
      <c r="J33" s="63"/>
      <c r="K33" s="49">
        <v>30</v>
      </c>
      <c r="L33" s="49">
        <f t="shared" si="2"/>
        <v>2592</v>
      </c>
      <c r="M33" s="49">
        <f t="shared" si="3"/>
        <v>3022</v>
      </c>
      <c r="N33" s="1"/>
      <c r="O33" s="1"/>
      <c r="P33" s="1"/>
      <c r="Q33" s="1"/>
      <c r="R33" s="1"/>
      <c r="S33" s="1"/>
    </row>
    <row r="34" spans="1:19" x14ac:dyDescent="0.35">
      <c r="A34" s="1"/>
      <c r="B34" s="1"/>
      <c r="C34" s="47">
        <v>24</v>
      </c>
      <c r="D34" s="48">
        <v>46077</v>
      </c>
      <c r="E34" s="61">
        <v>0.33333333333333331</v>
      </c>
      <c r="F34" s="49">
        <f>'Día 24'!C16</f>
        <v>5356639</v>
      </c>
      <c r="G34" s="49">
        <f t="shared" si="0"/>
        <v>2964</v>
      </c>
      <c r="H34" s="50">
        <f t="shared" si="1"/>
        <v>34.305555555555557</v>
      </c>
      <c r="I34" s="1"/>
      <c r="J34" s="63"/>
      <c r="K34" s="49">
        <v>30</v>
      </c>
      <c r="L34" s="49">
        <f t="shared" si="2"/>
        <v>2592</v>
      </c>
      <c r="M34" s="49">
        <f t="shared" si="3"/>
        <v>2964</v>
      </c>
      <c r="N34" s="1"/>
      <c r="O34" s="1"/>
      <c r="P34" s="1"/>
      <c r="Q34" s="1"/>
      <c r="R34" s="1"/>
      <c r="S34" s="1"/>
    </row>
    <row r="35" spans="1:19" x14ac:dyDescent="0.35">
      <c r="A35" s="1"/>
      <c r="B35" s="1"/>
      <c r="C35" s="47">
        <v>25</v>
      </c>
      <c r="D35" s="48">
        <v>46078</v>
      </c>
      <c r="E35" s="61">
        <v>0.33333333333333331</v>
      </c>
      <c r="F35" s="49">
        <f>'Día 25'!C16</f>
        <v>5359584</v>
      </c>
      <c r="G35" s="49">
        <f t="shared" si="0"/>
        <v>2945</v>
      </c>
      <c r="H35" s="50">
        <f t="shared" si="1"/>
        <v>34.085648148148145</v>
      </c>
      <c r="I35" s="1"/>
      <c r="J35" s="63"/>
      <c r="K35" s="49">
        <v>30</v>
      </c>
      <c r="L35" s="49">
        <f t="shared" si="2"/>
        <v>2592</v>
      </c>
      <c r="M35" s="49">
        <f t="shared" si="3"/>
        <v>2945</v>
      </c>
      <c r="N35" s="1"/>
      <c r="O35" s="1"/>
      <c r="P35" s="1"/>
      <c r="Q35" s="1"/>
      <c r="R35" s="1"/>
      <c r="S35" s="1"/>
    </row>
    <row r="36" spans="1:19" x14ac:dyDescent="0.35">
      <c r="A36" s="1"/>
      <c r="B36" s="1"/>
      <c r="C36" s="47">
        <v>26</v>
      </c>
      <c r="D36" s="48">
        <v>46079</v>
      </c>
      <c r="E36" s="61">
        <v>0.33333333333333331</v>
      </c>
      <c r="F36" s="49">
        <f>'Día 26'!C16</f>
        <v>5362580</v>
      </c>
      <c r="G36" s="49">
        <f t="shared" si="0"/>
        <v>2996</v>
      </c>
      <c r="H36" s="50">
        <f t="shared" si="1"/>
        <v>34.675925925925931</v>
      </c>
      <c r="I36" s="1"/>
      <c r="J36" s="63"/>
      <c r="K36" s="49">
        <v>30</v>
      </c>
      <c r="L36" s="49">
        <f t="shared" si="2"/>
        <v>2592</v>
      </c>
      <c r="M36" s="49">
        <f t="shared" si="3"/>
        <v>2996</v>
      </c>
      <c r="N36" s="1"/>
      <c r="O36" s="1"/>
      <c r="P36" s="1"/>
      <c r="Q36" s="1"/>
      <c r="R36" s="1"/>
      <c r="S36" s="1"/>
    </row>
    <row r="37" spans="1:19" x14ac:dyDescent="0.35">
      <c r="A37" s="1"/>
      <c r="B37" s="1"/>
      <c r="C37" s="47">
        <v>27</v>
      </c>
      <c r="D37" s="48">
        <v>46080</v>
      </c>
      <c r="E37" s="61">
        <v>0.33333333333333331</v>
      </c>
      <c r="F37" s="49">
        <f>'Día 27'!C16</f>
        <v>5365564</v>
      </c>
      <c r="G37" s="49">
        <f t="shared" si="0"/>
        <v>2984</v>
      </c>
      <c r="H37" s="50">
        <f t="shared" si="1"/>
        <v>34.537037037037038</v>
      </c>
      <c r="I37" s="1"/>
      <c r="J37" s="63"/>
      <c r="K37" s="49">
        <v>30</v>
      </c>
      <c r="L37" s="49">
        <f t="shared" si="2"/>
        <v>2592</v>
      </c>
      <c r="M37" s="49">
        <f t="shared" si="3"/>
        <v>2984</v>
      </c>
      <c r="N37" s="1"/>
      <c r="O37" s="1"/>
      <c r="P37" s="1"/>
      <c r="Q37" s="1"/>
      <c r="R37" s="1"/>
      <c r="S37" s="1"/>
    </row>
    <row r="38" spans="1:19" x14ac:dyDescent="0.35">
      <c r="A38" s="1"/>
      <c r="B38" s="1"/>
      <c r="C38" s="47">
        <v>28</v>
      </c>
      <c r="D38" s="48">
        <v>46081</v>
      </c>
      <c r="E38" s="61">
        <v>0.33333333333333331</v>
      </c>
      <c r="F38" s="49">
        <f>'Día 28'!C16</f>
        <v>5368495</v>
      </c>
      <c r="G38" s="49">
        <f t="shared" si="0"/>
        <v>2931</v>
      </c>
      <c r="H38" s="50">
        <f t="shared" si="1"/>
        <v>33.923611111111114</v>
      </c>
      <c r="I38" s="1"/>
      <c r="J38" s="63"/>
      <c r="K38" s="49">
        <v>30</v>
      </c>
      <c r="L38" s="49">
        <f t="shared" si="2"/>
        <v>2592</v>
      </c>
      <c r="M38" s="49">
        <f t="shared" si="3"/>
        <v>2931</v>
      </c>
      <c r="N38" s="1"/>
      <c r="O38" s="1"/>
      <c r="P38" s="1"/>
      <c r="Q38" s="1"/>
      <c r="R38" s="1"/>
      <c r="S38" s="1"/>
    </row>
    <row r="39" spans="1:19" x14ac:dyDescent="0.35">
      <c r="A39" s="1"/>
      <c r="B39" s="1"/>
      <c r="C39" s="1"/>
      <c r="D39" s="1"/>
      <c r="E39" s="1"/>
      <c r="F39" s="1"/>
      <c r="G39" s="96">
        <f>(AVERAGE(G11:G38)-2592)/2592</f>
        <v>0.14029431216931224</v>
      </c>
      <c r="H39" s="96">
        <f>(AVERAGE(H11:H38)-30)/30</f>
        <v>0.14029431216931224</v>
      </c>
      <c r="I39" s="1"/>
      <c r="J39" s="1"/>
      <c r="K39" s="1"/>
      <c r="L39" s="1"/>
      <c r="M39" s="1"/>
      <c r="N39" s="1"/>
      <c r="O39" s="1"/>
      <c r="P39" s="1"/>
      <c r="Q39" s="1"/>
      <c r="R39" s="1"/>
      <c r="S39" s="1"/>
    </row>
    <row r="40" spans="1:19" ht="15" thickBot="1" x14ac:dyDescent="0.4">
      <c r="A40" s="1"/>
      <c r="B40" s="1"/>
      <c r="C40" s="51"/>
      <c r="D40" s="52"/>
      <c r="E40" s="52"/>
      <c r="F40" s="52"/>
      <c r="G40" s="52"/>
      <c r="H40" s="53"/>
      <c r="I40" s="1"/>
      <c r="J40" s="107" t="s">
        <v>15</v>
      </c>
      <c r="K40" s="68" t="s">
        <v>16</v>
      </c>
      <c r="L40" s="67">
        <f>SUM(L11:L38)</f>
        <v>72576</v>
      </c>
      <c r="M40" s="80">
        <f>SUM(M11:M38)</f>
        <v>82758</v>
      </c>
      <c r="N40" s="1"/>
      <c r="O40" s="1"/>
      <c r="P40" s="1"/>
      <c r="Q40" s="1"/>
      <c r="R40" s="1"/>
      <c r="S40" s="1"/>
    </row>
    <row r="41" spans="1:19" ht="15" thickBot="1" x14ac:dyDescent="0.4">
      <c r="A41" s="1"/>
      <c r="B41" s="1"/>
      <c r="C41" s="54"/>
      <c r="D41" s="58" t="s">
        <v>17</v>
      </c>
      <c r="E41" s="58"/>
      <c r="F41" s="58"/>
      <c r="G41" s="76">
        <f>(F38-F10)*1000/28/24/60/60</f>
        <v>34.208829365079367</v>
      </c>
      <c r="H41" s="59" t="s">
        <v>18</v>
      </c>
      <c r="I41" s="1"/>
      <c r="J41" s="108"/>
      <c r="K41" s="69" t="s">
        <v>19</v>
      </c>
      <c r="L41" s="97">
        <f>L40*1000/28/24/60/60</f>
        <v>30</v>
      </c>
      <c r="M41" s="98">
        <f>M40*1000/28/24/60/60</f>
        <v>34.208829365079367</v>
      </c>
      <c r="N41" s="60" t="s">
        <v>20</v>
      </c>
      <c r="O41" s="1"/>
      <c r="P41" s="1"/>
      <c r="Q41" s="1"/>
      <c r="R41" s="1"/>
      <c r="S41" s="1"/>
    </row>
    <row r="42" spans="1:19" x14ac:dyDescent="0.35">
      <c r="A42" s="1"/>
      <c r="B42" s="1"/>
      <c r="C42" s="55"/>
      <c r="D42" s="56"/>
      <c r="E42" s="56"/>
      <c r="F42" s="56"/>
      <c r="G42" s="56"/>
      <c r="H42" s="57"/>
      <c r="I42" s="1"/>
      <c r="J42" s="1"/>
      <c r="K42" s="1"/>
      <c r="L42" s="1"/>
      <c r="M42" s="1"/>
      <c r="N42" s="1"/>
      <c r="O42" s="1"/>
      <c r="P42" s="1"/>
      <c r="Q42" s="1"/>
      <c r="R42" s="1"/>
      <c r="S42" s="1"/>
    </row>
    <row r="43" spans="1:19" x14ac:dyDescent="0.35">
      <c r="A43" s="1"/>
      <c r="B43" s="1"/>
      <c r="C43" s="1"/>
      <c r="D43" s="1"/>
      <c r="E43" s="1"/>
      <c r="F43" s="1"/>
      <c r="G43" s="1"/>
      <c r="H43" s="1"/>
      <c r="I43" s="1"/>
      <c r="J43" s="65" t="s">
        <v>21</v>
      </c>
      <c r="K43" s="66" t="s">
        <v>12</v>
      </c>
      <c r="L43" s="66"/>
      <c r="M43" s="75">
        <f>M40-L40</f>
        <v>10182</v>
      </c>
      <c r="N43" s="1"/>
      <c r="O43" s="1"/>
      <c r="P43" s="1"/>
      <c r="Q43" s="1"/>
      <c r="R43" s="1"/>
      <c r="S43" s="1"/>
    </row>
    <row r="44" spans="1:19" x14ac:dyDescent="0.35">
      <c r="A44" s="1"/>
      <c r="B44" s="1"/>
      <c r="C44" s="60" t="s">
        <v>22</v>
      </c>
      <c r="E44" s="1"/>
      <c r="F44" s="1"/>
      <c r="G44" s="1"/>
      <c r="H44" s="1"/>
      <c r="I44" s="1"/>
      <c r="J44" s="1"/>
      <c r="K44" s="1"/>
      <c r="L44" s="1"/>
      <c r="M44" s="1"/>
      <c r="N44" s="1"/>
      <c r="O44" s="1"/>
      <c r="P44" s="1"/>
      <c r="Q44" s="1"/>
      <c r="R44" s="1"/>
      <c r="S44" s="1"/>
    </row>
    <row r="45" spans="1:19" x14ac:dyDescent="0.35">
      <c r="A45" s="1"/>
      <c r="B45" s="1"/>
      <c r="C45" s="1"/>
      <c r="D45" s="1"/>
      <c r="E45" s="1"/>
      <c r="F45" s="1"/>
      <c r="G45" s="1"/>
      <c r="H45" s="1"/>
      <c r="I45" s="1"/>
      <c r="J45" s="1"/>
      <c r="K45" s="1"/>
      <c r="L45" s="1"/>
      <c r="M45" s="1"/>
      <c r="N45" s="1"/>
      <c r="O45" s="1"/>
      <c r="P45" s="1"/>
      <c r="Q45" s="1"/>
      <c r="R45" s="1"/>
      <c r="S45" s="1"/>
    </row>
    <row r="46" spans="1:19" x14ac:dyDescent="0.35">
      <c r="A46" s="1"/>
      <c r="B46" s="1"/>
      <c r="C46" s="1"/>
      <c r="D46" s="1"/>
      <c r="E46" s="1"/>
      <c r="F46" s="1"/>
      <c r="G46" s="1"/>
      <c r="H46" s="1"/>
      <c r="I46" s="1"/>
      <c r="J46" s="1"/>
      <c r="K46" s="1"/>
      <c r="L46" s="1"/>
      <c r="M46" s="77"/>
      <c r="N46" s="1"/>
      <c r="O46" s="1"/>
      <c r="P46" s="1"/>
      <c r="Q46" s="1"/>
      <c r="R46" s="1"/>
      <c r="S46" s="1"/>
    </row>
    <row r="47" spans="1:19" x14ac:dyDescent="0.35">
      <c r="A47" s="1"/>
      <c r="B47" s="1"/>
      <c r="C47" s="1"/>
      <c r="D47" s="1"/>
      <c r="E47" s="1"/>
      <c r="F47" s="1"/>
      <c r="G47" s="1"/>
      <c r="H47" s="1"/>
      <c r="I47" s="1"/>
      <c r="J47" s="1"/>
      <c r="K47" s="1"/>
      <c r="L47" s="1"/>
      <c r="M47" s="1"/>
      <c r="N47" s="1"/>
      <c r="O47" s="1"/>
      <c r="P47" s="1"/>
      <c r="Q47" s="1"/>
      <c r="R47" s="1"/>
      <c r="S47" s="1"/>
    </row>
    <row r="48" spans="1:19" x14ac:dyDescent="0.35">
      <c r="A48" s="1"/>
      <c r="B48" s="1"/>
      <c r="C48" s="1"/>
      <c r="D48" s="1"/>
      <c r="E48" s="1"/>
      <c r="F48" s="1"/>
      <c r="G48" s="1"/>
      <c r="H48" s="1"/>
      <c r="I48" s="1"/>
      <c r="J48" s="1"/>
      <c r="K48" s="1"/>
      <c r="L48" s="1"/>
      <c r="M48" s="1"/>
      <c r="N48" s="1"/>
      <c r="O48" s="1"/>
      <c r="P48" s="1"/>
      <c r="Q48" s="1"/>
      <c r="R48" s="1"/>
      <c r="S48" s="1"/>
    </row>
    <row r="49" spans="1:19" x14ac:dyDescent="0.35">
      <c r="A49" s="1"/>
      <c r="B49" s="1"/>
      <c r="C49" s="1"/>
      <c r="D49" s="1"/>
      <c r="E49" s="1"/>
      <c r="F49" s="1"/>
      <c r="G49" s="1"/>
      <c r="H49" s="1"/>
      <c r="I49" s="1"/>
      <c r="J49" s="1"/>
      <c r="K49" s="1"/>
      <c r="L49" s="1"/>
      <c r="M49" s="1"/>
      <c r="N49" s="1"/>
      <c r="O49" s="1"/>
      <c r="P49" s="1"/>
      <c r="Q49" s="1"/>
      <c r="R49" s="1"/>
      <c r="S49" s="1"/>
    </row>
    <row r="50" spans="1:19" x14ac:dyDescent="0.35">
      <c r="A50" s="1"/>
      <c r="B50" s="1"/>
      <c r="C50" s="1"/>
      <c r="D50" s="1"/>
      <c r="E50" s="1"/>
      <c r="F50" s="1"/>
      <c r="G50" s="1"/>
      <c r="H50" s="1"/>
      <c r="I50" s="1"/>
      <c r="J50" s="1"/>
      <c r="K50" s="1"/>
      <c r="L50" s="1"/>
      <c r="M50" s="1"/>
      <c r="N50" s="1"/>
      <c r="O50" s="1"/>
      <c r="P50" s="1"/>
      <c r="Q50" s="1"/>
      <c r="R50" s="1"/>
      <c r="S50" s="1"/>
    </row>
    <row r="51" spans="1:19" x14ac:dyDescent="0.35">
      <c r="A51" s="1"/>
      <c r="B51" s="1"/>
      <c r="C51" s="1"/>
      <c r="D51" s="1"/>
      <c r="E51" s="1"/>
      <c r="F51" s="1"/>
      <c r="G51" s="1"/>
      <c r="H51" s="1"/>
      <c r="I51" s="1"/>
      <c r="J51" s="1"/>
      <c r="K51" s="1"/>
      <c r="L51" s="1"/>
      <c r="M51" s="1"/>
      <c r="N51" s="1"/>
      <c r="O51" s="1"/>
      <c r="P51" s="1"/>
      <c r="Q51" s="1"/>
      <c r="R51" s="1"/>
      <c r="S51" s="1"/>
    </row>
    <row r="52" spans="1:19" x14ac:dyDescent="0.35">
      <c r="A52" s="1"/>
      <c r="B52" s="1"/>
      <c r="C52" s="1"/>
      <c r="D52" s="1"/>
      <c r="E52" s="1"/>
      <c r="F52" s="1"/>
      <c r="G52" s="1"/>
      <c r="H52" s="1"/>
      <c r="I52" s="1"/>
      <c r="J52" s="1"/>
      <c r="K52" s="1"/>
      <c r="L52" s="1"/>
      <c r="M52" s="1"/>
      <c r="N52" s="1"/>
      <c r="O52" s="1"/>
      <c r="P52" s="1"/>
      <c r="Q52" s="1"/>
      <c r="R52" s="1"/>
      <c r="S52" s="1"/>
    </row>
    <row r="53" spans="1:19" x14ac:dyDescent="0.35">
      <c r="A53" s="1"/>
      <c r="B53" s="1"/>
      <c r="C53" s="1"/>
      <c r="D53" s="1"/>
      <c r="E53" s="1"/>
      <c r="F53" s="1"/>
      <c r="G53" s="1"/>
      <c r="H53" s="1"/>
      <c r="I53" s="1"/>
      <c r="J53" s="1"/>
      <c r="K53" s="1"/>
      <c r="L53" s="1"/>
      <c r="M53" s="1"/>
      <c r="N53" s="1"/>
      <c r="O53" s="1"/>
      <c r="P53" s="1"/>
      <c r="Q53" s="1"/>
      <c r="R53" s="1"/>
      <c r="S53" s="1"/>
    </row>
  </sheetData>
  <mergeCells count="8">
    <mergeCell ref="J40:J41"/>
    <mergeCell ref="F8:F9"/>
    <mergeCell ref="D8:D9"/>
    <mergeCell ref="C8:C9"/>
    <mergeCell ref="L8:L9"/>
    <mergeCell ref="M8:M9"/>
    <mergeCell ref="K8:K9"/>
    <mergeCell ref="G8:H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R43"/>
  <sheetViews>
    <sheetView showGridLines="0" showWhiteSpace="0"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4.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B1" s="11"/>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39</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8'!C26</f>
        <v>5310419</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5312144</v>
      </c>
      <c r="D16" s="40">
        <f>+C16-C8</f>
        <v>1725</v>
      </c>
      <c r="E16" s="82">
        <f>+D16*1000/14/3600</f>
        <v>34.226190476190474</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5312756</v>
      </c>
      <c r="D21" s="40">
        <f>+C21-C16</f>
        <v>612</v>
      </c>
      <c r="E21" s="82">
        <f>+D21*1000/5/3600</f>
        <v>34</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5313370</v>
      </c>
      <c r="D26" s="40">
        <f>+C26-C21</f>
        <v>614</v>
      </c>
      <c r="E26" s="82">
        <f>+D26*1000/5/3600</f>
        <v>34.111111111111114</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2"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R43"/>
  <sheetViews>
    <sheetView showGridLines="0" showWhiteSpace="0"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40</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9'!C26</f>
        <v>5313370</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70">
        <v>0.33333333333333298</v>
      </c>
      <c r="C16" s="74">
        <v>5315054</v>
      </c>
      <c r="D16" s="40">
        <f>+C16-C8</f>
        <v>1684</v>
      </c>
      <c r="E16" s="82">
        <f>+D16*1000/14/3600</f>
        <v>33.412698412698411</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5315669</v>
      </c>
      <c r="D21" s="40">
        <f>+C21-C16</f>
        <v>615</v>
      </c>
      <c r="E21" s="82">
        <f>+D21*1000/5/3600</f>
        <v>34.166666666666664</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5316275</v>
      </c>
      <c r="D26" s="40">
        <f>+C26-C21</f>
        <v>606</v>
      </c>
      <c r="E26" s="82">
        <f>+D26*1000/5/3600</f>
        <v>33.666666666666664</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1"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1:R43"/>
  <sheetViews>
    <sheetView showGridLines="0" showWhiteSpace="0" topLeftCell="A5"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41</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10'!C26</f>
        <v>5316275</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5317997</v>
      </c>
      <c r="D16" s="40">
        <f>+C16-C8</f>
        <v>1722</v>
      </c>
      <c r="E16" s="82">
        <f>+D16*1000/14/3600</f>
        <v>34.166666666666664</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5318673</v>
      </c>
      <c r="D21" s="40">
        <f>+C21-C16</f>
        <v>676</v>
      </c>
      <c r="E21" s="82">
        <f>+D21*1000/5/3600</f>
        <v>37.555555555555557</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5319241</v>
      </c>
      <c r="D26" s="40">
        <f>+C26-C21</f>
        <v>568</v>
      </c>
      <c r="E26" s="82">
        <f>+D26*1000/5/3600</f>
        <v>31.555555555555557</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0"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1:R43"/>
  <sheetViews>
    <sheetView showGridLines="0" showWhiteSpace="0"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42</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11'!C26</f>
        <v>5319241</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5320910</v>
      </c>
      <c r="D16" s="40">
        <f>+C16-C8</f>
        <v>1669</v>
      </c>
      <c r="E16" s="82">
        <f>+D16*1000/14/3600</f>
        <v>33.115079365079367</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5321519</v>
      </c>
      <c r="D21" s="40">
        <f>+C21-C16</f>
        <v>609</v>
      </c>
      <c r="E21" s="82">
        <f>+D21*1000/5/3600</f>
        <v>33.833333333333336</v>
      </c>
      <c r="F21" s="41"/>
      <c r="G21" s="130"/>
      <c r="H21" s="131"/>
      <c r="I21" s="4"/>
      <c r="J21" s="29"/>
      <c r="K21" s="4"/>
      <c r="L21" s="4"/>
      <c r="M21" s="4"/>
      <c r="N21" s="4"/>
      <c r="O21" s="33"/>
    </row>
    <row r="22" spans="2:15" ht="19" customHeight="1" x14ac:dyDescent="0.35">
      <c r="B22" s="30">
        <v>1310101</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5322124</v>
      </c>
      <c r="D26" s="40">
        <f>+C26-C21</f>
        <v>605</v>
      </c>
      <c r="E26" s="82">
        <f>+D26*1000/5/3600</f>
        <v>33.611111111111114</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9"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1:R43"/>
  <sheetViews>
    <sheetView showGridLines="0" showWhiteSpace="0"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43</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12'!C26</f>
        <v>5322124</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5323823</v>
      </c>
      <c r="D16" s="40">
        <f>+C16-C8</f>
        <v>1699</v>
      </c>
      <c r="E16" s="82">
        <f>+D16*1000/14/3600</f>
        <v>33.710317460317462</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5324441</v>
      </c>
      <c r="D21" s="40">
        <f>+C21-C16</f>
        <v>618</v>
      </c>
      <c r="E21" s="82">
        <f>+D21*1000/5/3600</f>
        <v>34.333333333333336</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5325066</v>
      </c>
      <c r="D26" s="40">
        <f>+C26-C21</f>
        <v>625</v>
      </c>
      <c r="E26" s="82">
        <f>+D26*1000/5/3600</f>
        <v>34.722222222222221</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8"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B1:R43"/>
  <sheetViews>
    <sheetView showGridLines="0" showWhiteSpace="0"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44</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13'!C26</f>
        <v>5325066</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5326795</v>
      </c>
      <c r="D16" s="40">
        <f>+C16-C8</f>
        <v>1729</v>
      </c>
      <c r="E16" s="82">
        <f>+D16*1000/14/3600</f>
        <v>34.305555555555557</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5327406</v>
      </c>
      <c r="D21" s="40">
        <f>+C21-C16</f>
        <v>611</v>
      </c>
      <c r="E21" s="82">
        <f>+D21*1000/5/3600</f>
        <v>33.944444444444443</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5328024</v>
      </c>
      <c r="D26" s="40">
        <f>+C26-C21</f>
        <v>618</v>
      </c>
      <c r="E26" s="82">
        <f>+D26*1000/5/3600</f>
        <v>34.333333333333336</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7"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B1:R43"/>
  <sheetViews>
    <sheetView showGridLines="0" showWhiteSpace="0" topLeftCell="A5"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45</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14'!C26</f>
        <v>5328024</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5329760</v>
      </c>
      <c r="D16" s="40">
        <f>+C16-C8</f>
        <v>1736</v>
      </c>
      <c r="E16" s="82">
        <f>+D16*1000/14/3600</f>
        <v>34.444444444444443</v>
      </c>
      <c r="F16" s="41" t="s">
        <v>14</v>
      </c>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5330370</v>
      </c>
      <c r="D21" s="40">
        <f>+C21-C16</f>
        <v>610</v>
      </c>
      <c r="E21" s="82">
        <f>+D21*1000/5/3600</f>
        <v>33.888888888888886</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5330993</v>
      </c>
      <c r="D26" s="40">
        <f>+C26-C21</f>
        <v>623</v>
      </c>
      <c r="E26" s="82">
        <f>+D26*1000/5/3600</f>
        <v>34.611111111111114</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6"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1:R43"/>
  <sheetViews>
    <sheetView showGridLines="0" showWhiteSpace="0"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46</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15'!C26</f>
        <v>5330993</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5332721</v>
      </c>
      <c r="D16" s="40">
        <f>+C16-C8</f>
        <v>1728</v>
      </c>
      <c r="E16" s="82">
        <f>+D16*1000/14/3600</f>
        <v>34.285714285714285</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5333317</v>
      </c>
      <c r="D21" s="40">
        <f>+C21-C16</f>
        <v>596</v>
      </c>
      <c r="E21" s="82">
        <f>+D21*1000/5/3600</f>
        <v>33.111111111111114</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0"/>
      <c r="G25" s="117"/>
      <c r="H25" s="118"/>
      <c r="I25" s="4"/>
      <c r="J25" s="29"/>
      <c r="K25" s="4"/>
      <c r="L25" s="4"/>
      <c r="M25" s="4"/>
      <c r="N25" s="4"/>
      <c r="O25" s="34"/>
    </row>
    <row r="26" spans="2:15" ht="19" customHeight="1" x14ac:dyDescent="0.35">
      <c r="B26" s="39">
        <v>0.75</v>
      </c>
      <c r="C26" s="74">
        <v>5333936</v>
      </c>
      <c r="D26" s="40">
        <f>+C26-C21</f>
        <v>619</v>
      </c>
      <c r="E26" s="82">
        <f>+D26*1000/5/3600</f>
        <v>34.388888888888886</v>
      </c>
      <c r="F26" s="41" t="s">
        <v>14</v>
      </c>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5"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B1:R43"/>
  <sheetViews>
    <sheetView showGridLines="0" showWhiteSpace="0" topLeftCell="A10" zoomScale="85" zoomScaleNormal="85" zoomScalePageLayoutView="70" workbookViewId="0">
      <selection activeCell="C28" sqref="C2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47</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16'!C26</f>
        <v>5333936</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5335660</v>
      </c>
      <c r="D16" s="40">
        <f>+C16-C8</f>
        <v>1724</v>
      </c>
      <c r="E16" s="82">
        <f>+D16*1000/14/3600</f>
        <v>34.206349206349209</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5336280</v>
      </c>
      <c r="D21" s="40">
        <f>+C21-C16</f>
        <v>620</v>
      </c>
      <c r="E21" s="82">
        <f>+D21*1000/5/3600</f>
        <v>34.444444444444443</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5336909</v>
      </c>
      <c r="D26" s="40">
        <f>+C26-C21</f>
        <v>629</v>
      </c>
      <c r="E26" s="82">
        <f>+D26*1000/5/3600</f>
        <v>34.944444444444443</v>
      </c>
      <c r="F26" s="45"/>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4"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1:R43"/>
  <sheetViews>
    <sheetView showGridLines="0" showWhiteSpace="0" topLeftCell="A13" zoomScale="85" zoomScaleNormal="85" zoomScalePageLayoutView="70" workbookViewId="0">
      <selection activeCell="C31" sqref="C31"/>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48</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17'!C26</f>
        <v>5336909</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5338654</v>
      </c>
      <c r="D16" s="40">
        <f>+C16-C8</f>
        <v>1745</v>
      </c>
      <c r="E16" s="82">
        <f>+D16*1000/14/3600</f>
        <v>34.623015873015873</v>
      </c>
      <c r="F16" s="41"/>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87">
        <v>5339269</v>
      </c>
      <c r="D21" s="40">
        <f>+C21-C16</f>
        <v>615</v>
      </c>
      <c r="E21" s="82">
        <f>+D21*1000/5/3600</f>
        <v>34.166666666666664</v>
      </c>
      <c r="F21" s="41"/>
      <c r="G21" s="130" t="s">
        <v>14</v>
      </c>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87">
        <v>5339897</v>
      </c>
      <c r="D26" s="40">
        <f>+C26-C21</f>
        <v>628</v>
      </c>
      <c r="E26" s="82">
        <f>+D26*1000/5/3600</f>
        <v>34.888888888888886</v>
      </c>
      <c r="F26" s="41" t="s">
        <v>14</v>
      </c>
      <c r="G26" s="130" t="s">
        <v>14</v>
      </c>
      <c r="H26" s="131"/>
      <c r="I26" s="4"/>
      <c r="J26" s="29"/>
      <c r="K26" s="4"/>
      <c r="L26" s="4"/>
      <c r="M26" s="4"/>
      <c r="N26" s="4"/>
      <c r="O26" s="33"/>
    </row>
    <row r="27" spans="2:15" ht="19" customHeight="1" x14ac:dyDescent="0.35">
      <c r="B27" s="30">
        <v>0.79166666666666663</v>
      </c>
      <c r="C27" s="5">
        <v>0</v>
      </c>
      <c r="D27" s="31">
        <v>0</v>
      </c>
      <c r="E27" s="31">
        <v>0</v>
      </c>
      <c r="F27" s="10"/>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3"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ignoredErrors>
    <ignoredError sqref="D2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R43"/>
  <sheetViews>
    <sheetView showGridLines="0" showWhiteSpace="0" zoomScale="80" zoomScaleNormal="80" zoomScalePageLayoutView="70" workbookViewId="0">
      <selection activeCell="E14" sqref="E14"/>
    </sheetView>
  </sheetViews>
  <sheetFormatPr baseColWidth="10" defaultColWidth="11.453125" defaultRowHeight="14.5" x14ac:dyDescent="0.35"/>
  <cols>
    <col min="1" max="1" width="1.1796875" customWidth="1"/>
    <col min="2" max="2" width="24.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13" t="s">
        <v>34</v>
      </c>
      <c r="C7" s="22" t="s">
        <v>25</v>
      </c>
      <c r="D7" s="23" t="s">
        <v>26</v>
      </c>
      <c r="E7" s="24" t="s">
        <v>13</v>
      </c>
      <c r="F7" s="25" t="s">
        <v>27</v>
      </c>
      <c r="G7" s="109" t="s">
        <v>28</v>
      </c>
      <c r="H7" s="110"/>
      <c r="I7" s="26"/>
      <c r="J7" s="26"/>
      <c r="K7" s="4"/>
      <c r="L7" s="26"/>
      <c r="M7" s="26"/>
      <c r="N7" s="26"/>
      <c r="O7" s="26"/>
      <c r="P7" s="2"/>
    </row>
    <row r="8" spans="2:18" ht="15" customHeight="1" x14ac:dyDescent="0.35">
      <c r="B8" s="27" t="s">
        <v>29</v>
      </c>
      <c r="C8" s="38">
        <v>5286987</v>
      </c>
      <c r="D8" s="28"/>
      <c r="E8" s="28"/>
      <c r="F8" s="8"/>
      <c r="G8" s="111"/>
      <c r="H8" s="112"/>
      <c r="I8" s="29"/>
      <c r="J8" s="29" t="s">
        <v>14</v>
      </c>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42">
        <f>+D10*1000/3600</f>
        <v>0</v>
      </c>
      <c r="F10" s="10" t="s">
        <v>14</v>
      </c>
      <c r="G10" s="117"/>
      <c r="H10" s="118"/>
      <c r="I10" s="4"/>
      <c r="J10" s="29"/>
      <c r="K10" s="4"/>
      <c r="L10" s="4"/>
      <c r="M10" s="4"/>
      <c r="N10" s="4"/>
      <c r="O10" s="33"/>
    </row>
    <row r="11" spans="2:18" ht="19" customHeight="1" x14ac:dyDescent="0.35">
      <c r="B11" s="30">
        <v>0.125</v>
      </c>
      <c r="C11" s="5">
        <v>0</v>
      </c>
      <c r="D11" s="31">
        <f t="shared" ref="D11:D32" si="0">+C11-C10</f>
        <v>0</v>
      </c>
      <c r="E11" s="42">
        <f t="shared" ref="E11:E25"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42">
        <f t="shared" si="1"/>
        <v>0</v>
      </c>
      <c r="F12" s="10"/>
      <c r="G12" s="117"/>
      <c r="H12" s="118"/>
      <c r="I12" s="4"/>
      <c r="J12" s="29"/>
      <c r="K12" s="4"/>
      <c r="L12" s="4"/>
      <c r="M12" s="4"/>
      <c r="N12" s="4"/>
      <c r="O12" s="33"/>
    </row>
    <row r="13" spans="2:18" ht="19" customHeight="1" x14ac:dyDescent="0.35">
      <c r="B13" s="30">
        <v>0.20833333333333334</v>
      </c>
      <c r="C13" s="5">
        <v>0</v>
      </c>
      <c r="D13" s="31">
        <f t="shared" si="0"/>
        <v>0</v>
      </c>
      <c r="E13" s="42">
        <f t="shared" si="1"/>
        <v>0</v>
      </c>
      <c r="F13" s="10" t="s">
        <v>14</v>
      </c>
      <c r="G13" s="117"/>
      <c r="H13" s="118"/>
      <c r="I13" s="4"/>
      <c r="J13" s="29"/>
      <c r="K13" s="4"/>
      <c r="L13" s="4"/>
      <c r="M13" s="4"/>
      <c r="N13" s="4"/>
      <c r="O13" s="33"/>
    </row>
    <row r="14" spans="2:18" ht="19" customHeight="1" x14ac:dyDescent="0.35">
      <c r="B14" s="30">
        <v>0.25</v>
      </c>
      <c r="C14" s="5">
        <v>0</v>
      </c>
      <c r="D14" s="31">
        <f t="shared" si="0"/>
        <v>0</v>
      </c>
      <c r="E14" s="42">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42">
        <f t="shared" si="1"/>
        <v>0</v>
      </c>
      <c r="F15" s="10"/>
      <c r="G15" s="117" t="s">
        <v>14</v>
      </c>
      <c r="H15" s="118"/>
      <c r="I15" s="4"/>
      <c r="J15" s="29"/>
      <c r="K15" s="4"/>
      <c r="L15" s="4"/>
      <c r="M15" s="4"/>
      <c r="N15" s="4"/>
      <c r="O15" s="33"/>
    </row>
    <row r="16" spans="2:18" ht="19" customHeight="1" x14ac:dyDescent="0.35">
      <c r="B16" s="39">
        <v>0.33333333333333331</v>
      </c>
      <c r="C16" s="74">
        <v>5288688</v>
      </c>
      <c r="D16" s="40">
        <f>+C16-C8</f>
        <v>1701</v>
      </c>
      <c r="E16" s="82">
        <f>+D16*1000/14/3600</f>
        <v>33.75</v>
      </c>
      <c r="F16" s="41"/>
      <c r="G16" s="130" t="s">
        <v>14</v>
      </c>
      <c r="H16" s="131"/>
      <c r="I16" s="4"/>
      <c r="J16" s="29"/>
      <c r="K16" s="4"/>
      <c r="L16" s="4"/>
      <c r="M16" s="4"/>
      <c r="N16" s="4"/>
      <c r="O16" s="33"/>
    </row>
    <row r="17" spans="2:15" ht="19" customHeight="1" x14ac:dyDescent="0.35">
      <c r="B17" s="30">
        <v>0.375</v>
      </c>
      <c r="C17" s="5">
        <v>0</v>
      </c>
      <c r="D17" s="31">
        <v>0</v>
      </c>
      <c r="E17" s="42">
        <v>0</v>
      </c>
      <c r="F17" s="10" t="s">
        <v>14</v>
      </c>
      <c r="G17" s="117" t="s">
        <v>14</v>
      </c>
      <c r="H17" s="118"/>
      <c r="I17" s="4"/>
      <c r="J17" s="29"/>
      <c r="K17" s="4"/>
      <c r="L17" s="4"/>
      <c r="M17" s="4"/>
      <c r="N17" s="4"/>
      <c r="O17" s="33"/>
    </row>
    <row r="18" spans="2:15" ht="19" customHeight="1" x14ac:dyDescent="0.35">
      <c r="B18" s="30">
        <v>0.41666666666666669</v>
      </c>
      <c r="C18" s="5">
        <v>0</v>
      </c>
      <c r="D18" s="31">
        <f t="shared" si="0"/>
        <v>0</v>
      </c>
      <c r="E18" s="42">
        <f t="shared" si="1"/>
        <v>0</v>
      </c>
      <c r="F18" s="10"/>
      <c r="G18" s="117"/>
      <c r="H18" s="118"/>
      <c r="I18" s="4"/>
      <c r="J18" s="29"/>
      <c r="K18" s="4"/>
      <c r="L18" s="4"/>
      <c r="M18" s="4"/>
      <c r="N18" s="4"/>
      <c r="O18" s="33"/>
    </row>
    <row r="19" spans="2:15" ht="19" customHeight="1" x14ac:dyDescent="0.35">
      <c r="B19" s="30">
        <v>0.45833333333333331</v>
      </c>
      <c r="C19" s="5">
        <v>0</v>
      </c>
      <c r="D19" s="31">
        <f t="shared" si="0"/>
        <v>0</v>
      </c>
      <c r="E19" s="42">
        <f t="shared" si="1"/>
        <v>0</v>
      </c>
      <c r="F19" s="10" t="s">
        <v>14</v>
      </c>
      <c r="G19" s="117"/>
      <c r="H19" s="118"/>
      <c r="I19" s="4"/>
      <c r="J19" s="29"/>
      <c r="K19" s="4"/>
      <c r="L19" s="4"/>
      <c r="M19" s="4"/>
      <c r="N19" s="4"/>
      <c r="O19" s="33"/>
    </row>
    <row r="20" spans="2:15" ht="19" customHeight="1" x14ac:dyDescent="0.35">
      <c r="B20" s="30">
        <v>0.5</v>
      </c>
      <c r="C20" s="5">
        <v>0</v>
      </c>
      <c r="D20" s="31">
        <f t="shared" si="0"/>
        <v>0</v>
      </c>
      <c r="E20" s="42">
        <f t="shared" si="1"/>
        <v>0</v>
      </c>
      <c r="F20" s="10"/>
      <c r="G20" s="117"/>
      <c r="H20" s="118"/>
      <c r="I20" s="4"/>
      <c r="J20" s="29"/>
      <c r="K20" s="4"/>
      <c r="L20" s="4"/>
      <c r="M20" s="4"/>
      <c r="N20" s="4"/>
      <c r="O20" s="33"/>
    </row>
    <row r="21" spans="2:15" ht="19" customHeight="1" x14ac:dyDescent="0.35">
      <c r="B21" s="39">
        <v>0.54166666666666663</v>
      </c>
      <c r="C21" s="74">
        <v>5289302</v>
      </c>
      <c r="D21" s="40">
        <f>+C21-C16</f>
        <v>614</v>
      </c>
      <c r="E21" s="82">
        <f>+D21*1000/5/3600</f>
        <v>34.111111111111114</v>
      </c>
      <c r="F21" s="41"/>
      <c r="G21" s="130"/>
      <c r="H21" s="131"/>
      <c r="I21" s="4"/>
      <c r="J21" s="29"/>
      <c r="K21" s="4"/>
      <c r="L21" s="4"/>
      <c r="M21" s="4"/>
      <c r="N21" s="4"/>
      <c r="O21" s="33"/>
    </row>
    <row r="22" spans="2:15" ht="19" customHeight="1" x14ac:dyDescent="0.35">
      <c r="B22" s="30">
        <v>0.58333333333333337</v>
      </c>
      <c r="C22" s="5">
        <v>0</v>
      </c>
      <c r="D22" s="31">
        <v>0</v>
      </c>
      <c r="E22" s="42">
        <v>0</v>
      </c>
      <c r="F22" s="11"/>
      <c r="G22" s="117"/>
      <c r="H22" s="118"/>
      <c r="I22" s="4"/>
      <c r="J22" s="29"/>
      <c r="K22" s="4"/>
      <c r="L22" s="4"/>
      <c r="M22" s="4"/>
      <c r="N22" s="4"/>
      <c r="O22" s="34"/>
    </row>
    <row r="23" spans="2:15" ht="19" customHeight="1" x14ac:dyDescent="0.35">
      <c r="B23" s="30">
        <v>0.625</v>
      </c>
      <c r="C23" s="5">
        <v>0</v>
      </c>
      <c r="D23" s="31">
        <f t="shared" si="0"/>
        <v>0</v>
      </c>
      <c r="E23" s="42">
        <f t="shared" si="1"/>
        <v>0</v>
      </c>
      <c r="F23" s="11"/>
      <c r="G23" s="117"/>
      <c r="H23" s="118"/>
      <c r="I23" s="4"/>
      <c r="J23" s="29"/>
      <c r="K23" s="4"/>
      <c r="L23" s="4"/>
      <c r="M23" s="4"/>
      <c r="N23" s="4"/>
      <c r="O23" s="34"/>
    </row>
    <row r="24" spans="2:15" ht="19" customHeight="1" x14ac:dyDescent="0.35">
      <c r="B24" s="30">
        <v>0.66666666666666663</v>
      </c>
      <c r="C24" s="5">
        <v>0</v>
      </c>
      <c r="D24" s="31">
        <f t="shared" si="0"/>
        <v>0</v>
      </c>
      <c r="E24" s="42">
        <f t="shared" si="1"/>
        <v>0</v>
      </c>
      <c r="F24" s="11"/>
      <c r="G24" s="117"/>
      <c r="H24" s="118"/>
      <c r="I24" s="4"/>
      <c r="J24" s="29"/>
      <c r="K24" s="4"/>
      <c r="L24" s="4"/>
      <c r="M24" s="4"/>
      <c r="N24" s="4"/>
      <c r="O24" s="34"/>
    </row>
    <row r="25" spans="2:15" ht="19" customHeight="1" x14ac:dyDescent="0.35">
      <c r="B25" s="30">
        <v>0.70833333333333337</v>
      </c>
      <c r="C25" s="5">
        <v>0</v>
      </c>
      <c r="D25" s="31">
        <f t="shared" si="0"/>
        <v>0</v>
      </c>
      <c r="E25" s="42">
        <f t="shared" si="1"/>
        <v>0</v>
      </c>
      <c r="F25" s="11"/>
      <c r="G25" s="117" t="s">
        <v>14</v>
      </c>
      <c r="H25" s="118"/>
      <c r="I25" s="4"/>
      <c r="J25" s="29"/>
      <c r="K25" s="4"/>
      <c r="L25" s="4"/>
      <c r="M25" s="4"/>
      <c r="N25" s="4"/>
      <c r="O25" s="34"/>
    </row>
    <row r="26" spans="2:15" ht="19" customHeight="1" x14ac:dyDescent="0.35">
      <c r="B26" s="39">
        <v>0.75</v>
      </c>
      <c r="C26" s="74">
        <v>5289905</v>
      </c>
      <c r="D26" s="40">
        <f>+C26-C21</f>
        <v>603</v>
      </c>
      <c r="E26" s="82">
        <f>+D26*1000/5/3600</f>
        <v>33.5</v>
      </c>
      <c r="F26" s="41" t="s">
        <v>14</v>
      </c>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+D28*1000/3600</f>
        <v>0</v>
      </c>
      <c r="F28" s="11"/>
      <c r="G28" s="117"/>
      <c r="H28" s="118"/>
      <c r="I28" s="4"/>
      <c r="J28" s="29"/>
      <c r="K28" s="4"/>
      <c r="L28" s="4"/>
      <c r="M28" s="4"/>
      <c r="N28" s="4"/>
      <c r="O28" s="34"/>
    </row>
    <row r="29" spans="2:15" ht="19" customHeight="1" x14ac:dyDescent="0.35">
      <c r="B29" s="30">
        <v>0.875</v>
      </c>
      <c r="C29" s="5">
        <v>0</v>
      </c>
      <c r="D29" s="31">
        <f t="shared" si="0"/>
        <v>0</v>
      </c>
      <c r="E29" s="31">
        <f>+D29*1000/3600</f>
        <v>0</v>
      </c>
      <c r="F29" s="11"/>
      <c r="G29" s="117"/>
      <c r="H29" s="118"/>
      <c r="I29" s="4"/>
      <c r="J29" s="29"/>
      <c r="K29" s="4"/>
      <c r="L29" s="4"/>
      <c r="M29" s="4"/>
      <c r="N29" s="4"/>
      <c r="O29" s="34"/>
    </row>
    <row r="30" spans="2:15" ht="19" customHeight="1" x14ac:dyDescent="0.35">
      <c r="B30" s="30">
        <v>0.91666666666666663</v>
      </c>
      <c r="C30" s="5">
        <v>0</v>
      </c>
      <c r="D30" s="31">
        <f t="shared" si="0"/>
        <v>0</v>
      </c>
      <c r="E30" s="31">
        <f>+D30*1000/3600</f>
        <v>0</v>
      </c>
      <c r="F30" s="11"/>
      <c r="G30" s="117"/>
      <c r="H30" s="118"/>
      <c r="I30" s="4"/>
      <c r="J30" s="29"/>
      <c r="K30" s="4"/>
      <c r="L30" s="4"/>
      <c r="M30" s="4"/>
      <c r="N30" s="4"/>
      <c r="O30" s="34"/>
    </row>
    <row r="31" spans="2:15" ht="19" customHeight="1" x14ac:dyDescent="0.35">
      <c r="B31" s="30">
        <v>0.95833333333333337</v>
      </c>
      <c r="C31" s="5">
        <v>0</v>
      </c>
      <c r="D31" s="31">
        <f t="shared" si="0"/>
        <v>0</v>
      </c>
      <c r="E31" s="31">
        <f>+D31*1000/3600</f>
        <v>0</v>
      </c>
      <c r="F31" s="11"/>
      <c r="G31" s="117"/>
      <c r="H31" s="118"/>
      <c r="I31" s="4"/>
      <c r="J31" s="29"/>
      <c r="K31" s="4"/>
      <c r="L31" s="4"/>
      <c r="M31" s="4"/>
      <c r="N31" s="4"/>
      <c r="O31" s="34"/>
    </row>
    <row r="32" spans="2:15" ht="19" customHeight="1" thickBot="1" x14ac:dyDescent="0.4">
      <c r="B32" s="35">
        <v>1</v>
      </c>
      <c r="C32" s="6">
        <v>0</v>
      </c>
      <c r="D32" s="36">
        <f t="shared" si="0"/>
        <v>0</v>
      </c>
      <c r="E32" s="36">
        <f>+D32*1000/3600</f>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31:H31"/>
    <mergeCell ref="G32:H32"/>
    <mergeCell ref="D2:H3"/>
    <mergeCell ref="D5:H5"/>
    <mergeCell ref="G24:H24"/>
    <mergeCell ref="G25:H25"/>
    <mergeCell ref="G26:H26"/>
    <mergeCell ref="G27:H27"/>
    <mergeCell ref="G28:H28"/>
    <mergeCell ref="G19:H19"/>
    <mergeCell ref="G20:H20"/>
    <mergeCell ref="G21:H21"/>
    <mergeCell ref="G22:H22"/>
    <mergeCell ref="G23:H23"/>
    <mergeCell ref="G16:H16"/>
    <mergeCell ref="G17:H17"/>
    <mergeCell ref="G18:H18"/>
    <mergeCell ref="G29:H29"/>
    <mergeCell ref="G30:H30"/>
    <mergeCell ref="G11:H11"/>
    <mergeCell ref="G12:H12"/>
    <mergeCell ref="G13:H13"/>
    <mergeCell ref="G14:H14"/>
    <mergeCell ref="G15:H15"/>
    <mergeCell ref="G7:H7"/>
    <mergeCell ref="G8:H8"/>
    <mergeCell ref="B2:C3"/>
    <mergeCell ref="G9:H9"/>
    <mergeCell ref="G10:H10"/>
  </mergeCells>
  <conditionalFormatting sqref="N9:N32">
    <cfRule type="cellIs" dxfId="30" priority="8"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B1:R43"/>
  <sheetViews>
    <sheetView showGridLines="0" showWhiteSpace="0" topLeftCell="A13" zoomScale="85" zoomScaleNormal="85" zoomScalePageLayoutView="70" workbookViewId="0">
      <selection activeCell="C28" sqref="C2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49</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18'!C26</f>
        <v>5339897</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88">
        <v>5341658</v>
      </c>
      <c r="D16" s="40">
        <f>+C16-C8</f>
        <v>1761</v>
      </c>
      <c r="E16" s="82">
        <f>+D16*1000/14/3600</f>
        <v>34.94047619047619</v>
      </c>
      <c r="F16" s="41"/>
      <c r="G16" s="130" t="s">
        <v>14</v>
      </c>
      <c r="H16" s="131"/>
      <c r="I16" s="4"/>
      <c r="J16" s="29"/>
      <c r="K16" s="4"/>
      <c r="L16" s="4"/>
      <c r="M16" s="4"/>
      <c r="N16" s="4"/>
      <c r="O16" s="33"/>
    </row>
    <row r="17" spans="2:15" ht="19" customHeight="1" x14ac:dyDescent="0.35">
      <c r="B17" s="30">
        <v>0.375</v>
      </c>
      <c r="C17" s="5">
        <v>0</v>
      </c>
      <c r="D17" s="31">
        <v>0</v>
      </c>
      <c r="E17" s="31">
        <f t="shared" si="1"/>
        <v>0</v>
      </c>
      <c r="F17" s="10"/>
      <c r="G17" s="117"/>
      <c r="H17" s="118"/>
      <c r="I17" s="4"/>
      <c r="J17" s="29"/>
      <c r="K17" s="4"/>
      <c r="L17" s="4"/>
      <c r="M17" s="4"/>
      <c r="N17" s="4"/>
      <c r="O17" s="33"/>
    </row>
    <row r="18" spans="2:15" ht="19" customHeight="1" x14ac:dyDescent="0.35">
      <c r="B18" s="30">
        <v>0.41666666666666669</v>
      </c>
      <c r="C18" s="5">
        <v>0</v>
      </c>
      <c r="D18" s="31">
        <f t="shared" si="0"/>
        <v>0</v>
      </c>
      <c r="E18" s="3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87">
        <v>5342368</v>
      </c>
      <c r="D21" s="40">
        <f>+C21-C16</f>
        <v>710</v>
      </c>
      <c r="E21" s="82">
        <f>+D21*1000/5/3600</f>
        <v>39.444444444444443</v>
      </c>
      <c r="F21" s="41"/>
      <c r="G21" s="130" t="s">
        <v>14</v>
      </c>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87">
        <v>5342902</v>
      </c>
      <c r="D26" s="40">
        <f>+C26-C21</f>
        <v>534</v>
      </c>
      <c r="E26" s="82">
        <f>+D26*1000/5/3600</f>
        <v>29.666666666666668</v>
      </c>
      <c r="F26" s="41"/>
      <c r="G26" s="130" t="s">
        <v>14</v>
      </c>
      <c r="H26" s="131"/>
      <c r="I26" s="4"/>
      <c r="J26" s="29"/>
      <c r="K26" s="4"/>
      <c r="L26" s="4"/>
      <c r="M26" s="4"/>
      <c r="N26" s="4"/>
      <c r="O26" s="33"/>
    </row>
    <row r="27" spans="2:15" ht="19" customHeight="1" x14ac:dyDescent="0.35">
      <c r="B27" s="30">
        <v>0.79166666666666663</v>
      </c>
      <c r="C27" s="5">
        <v>0</v>
      </c>
      <c r="D27" s="31">
        <v>0</v>
      </c>
      <c r="E27" s="31">
        <v>0</v>
      </c>
      <c r="F27" s="10"/>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2"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ignoredErrors>
    <ignoredError sqref="E1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B1:R43"/>
  <sheetViews>
    <sheetView showGridLines="0" showWhiteSpace="0" topLeftCell="A9" zoomScale="85" zoomScaleNormal="85" zoomScalePageLayoutView="70" workbookViewId="0">
      <selection activeCell="C28" sqref="C2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50</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19'!C26</f>
        <v>5342902</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5344634</v>
      </c>
      <c r="D16" s="40">
        <f>+C16-C8</f>
        <v>1732</v>
      </c>
      <c r="E16" s="82">
        <f>+D16*1000/14/3600</f>
        <v>34.365079365079367</v>
      </c>
      <c r="F16" s="41"/>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5345262</v>
      </c>
      <c r="D21" s="40">
        <f>+C21-C16</f>
        <v>628</v>
      </c>
      <c r="E21" s="82">
        <f>+D21*1000/5/3600</f>
        <v>34.888888888888886</v>
      </c>
      <c r="F21" s="41"/>
      <c r="G21" s="130" t="s">
        <v>14</v>
      </c>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5345879</v>
      </c>
      <c r="D26" s="40">
        <f>+C26-C21</f>
        <v>617</v>
      </c>
      <c r="E26" s="82">
        <f>+D26*1000/5/3600</f>
        <v>34.277777777777779</v>
      </c>
      <c r="F26" s="41"/>
      <c r="G26" s="130" t="s">
        <v>14</v>
      </c>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1"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B1:R43"/>
  <sheetViews>
    <sheetView showGridLines="0" showWhiteSpace="0" topLeftCell="A13" zoomScale="85" zoomScaleNormal="85" zoomScalePageLayoutView="70" workbookViewId="0">
      <selection activeCell="C32" sqref="C32"/>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51</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20'!C26</f>
        <v>5345879</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5347635</v>
      </c>
      <c r="D16" s="40">
        <f>+C16-C8</f>
        <v>1756</v>
      </c>
      <c r="E16" s="82">
        <f>+D16*1000/14/3600</f>
        <v>34.841269841269842</v>
      </c>
      <c r="F16" s="41"/>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5348273</v>
      </c>
      <c r="D21" s="40">
        <f>+C21-C16</f>
        <v>638</v>
      </c>
      <c r="E21" s="82">
        <f>+D21*1000/5/3600</f>
        <v>35.444444444444443</v>
      </c>
      <c r="F21" s="41"/>
      <c r="G21" s="130" t="s">
        <v>14</v>
      </c>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5348903</v>
      </c>
      <c r="D26" s="40">
        <f>+C26-C21</f>
        <v>630</v>
      </c>
      <c r="E26" s="82">
        <f>+D26*1000/5/3600</f>
        <v>35</v>
      </c>
      <c r="F26" s="41"/>
      <c r="G26" s="130" t="s">
        <v>14</v>
      </c>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0"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B1:R43"/>
  <sheetViews>
    <sheetView showGridLines="0" showWhiteSpace="0" topLeftCell="A13" zoomScale="85" zoomScaleNormal="85" zoomScalePageLayoutView="70" workbookViewId="0">
      <selection activeCell="C32" sqref="C32"/>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52</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21'!C26</f>
        <v>5348903</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5350653</v>
      </c>
      <c r="D16" s="40">
        <f>+C16-C8</f>
        <v>1750</v>
      </c>
      <c r="E16" s="82">
        <f>+D16*1000/14/3600</f>
        <v>34.722222222222221</v>
      </c>
      <c r="F16" s="41"/>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5351276</v>
      </c>
      <c r="D21" s="40">
        <f>+C21-C16</f>
        <v>623</v>
      </c>
      <c r="E21" s="82">
        <f>+D21*1000/5/3600</f>
        <v>34.611111111111114</v>
      </c>
      <c r="F21" s="41"/>
      <c r="G21" s="130" t="s">
        <v>14</v>
      </c>
      <c r="H21" s="131"/>
      <c r="I21" s="4"/>
      <c r="J21" s="29"/>
      <c r="K21" s="4"/>
      <c r="L21" s="4"/>
      <c r="M21" s="4"/>
      <c r="N21" s="4"/>
      <c r="O21" s="33"/>
    </row>
    <row r="22" spans="2:15" ht="19" customHeight="1" x14ac:dyDescent="0.35">
      <c r="B22" s="30">
        <v>0.58333333333333337</v>
      </c>
      <c r="C22" s="5">
        <v>0</v>
      </c>
      <c r="D22" s="31">
        <v>0</v>
      </c>
      <c r="E22" s="31">
        <v>0</v>
      </c>
      <c r="F22" s="10"/>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5351929</v>
      </c>
      <c r="D26" s="40">
        <f>+C26-C21</f>
        <v>653</v>
      </c>
      <c r="E26" s="82">
        <f>+D26*1000/5/3600</f>
        <v>36.277777777777779</v>
      </c>
      <c r="F26" s="41"/>
      <c r="G26" s="130" t="s">
        <v>14</v>
      </c>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9"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B1:R43"/>
  <sheetViews>
    <sheetView showGridLines="0" showWhiteSpace="0" topLeftCell="A13" zoomScale="85" zoomScaleNormal="85" zoomScalePageLayoutView="70" workbookViewId="0">
      <selection activeCell="C32" sqref="C32"/>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53</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22'!C26</f>
        <v>5351929</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5353675</v>
      </c>
      <c r="D16" s="40">
        <f>+C16-C8</f>
        <v>1746</v>
      </c>
      <c r="E16" s="82">
        <f>+D16*1000/14/3600</f>
        <v>34.642857142857139</v>
      </c>
      <c r="F16" s="45"/>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5354285</v>
      </c>
      <c r="D21" s="40">
        <f>+C21-C16</f>
        <v>610</v>
      </c>
      <c r="E21" s="82">
        <f>+D21*1000/5/3600</f>
        <v>33.888888888888886</v>
      </c>
      <c r="F21" s="41"/>
      <c r="G21" s="130" t="s">
        <v>14</v>
      </c>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5354908</v>
      </c>
      <c r="D26" s="40">
        <f>+C26-C21</f>
        <v>623</v>
      </c>
      <c r="E26" s="82">
        <f>+D26*1000/5/3600</f>
        <v>34.611111111111114</v>
      </c>
      <c r="F26" s="41"/>
      <c r="G26" s="130" t="s">
        <v>14</v>
      </c>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8"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B1:R43"/>
  <sheetViews>
    <sheetView showGridLines="0" showWhiteSpace="0" topLeftCell="A13" zoomScale="85" zoomScaleNormal="85" zoomScalePageLayoutView="70" workbookViewId="0">
      <selection activeCell="D27" sqref="D27"/>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54</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23'!C26</f>
        <v>5354908</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5356639</v>
      </c>
      <c r="D16" s="40">
        <f>+C16-C8</f>
        <v>1731</v>
      </c>
      <c r="E16" s="82">
        <f>+D16*1000/14/3600</f>
        <v>34.345238095238095</v>
      </c>
      <c r="F16" s="41"/>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5357257</v>
      </c>
      <c r="D21" s="40">
        <f>+C21-C16</f>
        <v>618</v>
      </c>
      <c r="E21" s="82">
        <f>+D21*1000/5/3600</f>
        <v>34.333333333333336</v>
      </c>
      <c r="F21" s="41"/>
      <c r="G21" s="130" t="s">
        <v>14</v>
      </c>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5357866</v>
      </c>
      <c r="D26" s="40">
        <f>+C26-C21</f>
        <v>609</v>
      </c>
      <c r="E26" s="82">
        <f>+D26*1000/5/3600</f>
        <v>33.833333333333336</v>
      </c>
      <c r="F26" s="41"/>
      <c r="G26" s="130" t="s">
        <v>14</v>
      </c>
      <c r="H26" s="131"/>
      <c r="I26" s="4"/>
      <c r="J26" s="29"/>
      <c r="K26" s="4"/>
      <c r="L26" s="4"/>
      <c r="M26" s="4"/>
      <c r="N26" s="4"/>
      <c r="O26" s="33"/>
    </row>
    <row r="27" spans="2:15" ht="19" customHeight="1" x14ac:dyDescent="0.35">
      <c r="B27" s="30">
        <v>0.79166666666666663</v>
      </c>
      <c r="C27" s="5">
        <v>0</v>
      </c>
      <c r="D27" s="31">
        <v>0</v>
      </c>
      <c r="E27" s="31">
        <f t="shared" si="1"/>
        <v>0</v>
      </c>
      <c r="F27" s="11"/>
      <c r="G27" s="117"/>
      <c r="H27" s="118"/>
      <c r="I27" s="4"/>
      <c r="J27" s="29"/>
      <c r="K27" s="4"/>
      <c r="L27" s="4"/>
      <c r="M27" s="4"/>
      <c r="N27" s="4"/>
      <c r="O27" s="34"/>
    </row>
    <row r="28" spans="2:15" ht="19" customHeight="1" x14ac:dyDescent="0.35">
      <c r="B28" s="30">
        <v>0.83333333333333337</v>
      </c>
      <c r="C28" s="5">
        <v>0</v>
      </c>
      <c r="D28" s="31">
        <f t="shared" si="0"/>
        <v>0</v>
      </c>
      <c r="E28" s="3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formatCells="0" formatColumns="0" formatRows="0" insertColumns="0" insertRows="0" insertHyperlinks="0" deleteColumns="0" deleteRows="0" sort="0" autoFilter="0" pivotTables="0"/>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7"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ignoredErrors>
    <ignoredError sqref="E26"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B1:R43"/>
  <sheetViews>
    <sheetView showGridLines="0" showWhiteSpace="0" topLeftCell="A13" zoomScale="85" zoomScaleNormal="85" zoomScalePageLayoutView="70" workbookViewId="0">
      <selection activeCell="C28" sqref="C2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55</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24'!C26</f>
        <v>5357866</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88">
        <v>5359584</v>
      </c>
      <c r="D16" s="40">
        <f>+C16-C8</f>
        <v>1718</v>
      </c>
      <c r="E16" s="82">
        <f>+D16*1000/14/3600</f>
        <v>34.087301587301589</v>
      </c>
      <c r="F16" s="41"/>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87">
        <v>5360207</v>
      </c>
      <c r="D21" s="40">
        <f>+C21-C16</f>
        <v>623</v>
      </c>
      <c r="E21" s="82">
        <f>+D21*1000/5/3600</f>
        <v>34.611111111111114</v>
      </c>
      <c r="F21" s="41"/>
      <c r="G21" s="130" t="s">
        <v>14</v>
      </c>
      <c r="H21" s="131"/>
      <c r="I21" s="4"/>
      <c r="J21" s="29"/>
      <c r="K21" s="4"/>
      <c r="L21" s="4"/>
      <c r="M21" s="4"/>
      <c r="N21" s="4"/>
      <c r="O21" s="33"/>
    </row>
    <row r="22" spans="2:15" ht="19" customHeight="1" x14ac:dyDescent="0.35">
      <c r="B22" s="30">
        <v>0.58333333333333337</v>
      </c>
      <c r="C22" s="5">
        <v>0</v>
      </c>
      <c r="D22" s="31">
        <v>0</v>
      </c>
      <c r="E22" s="31">
        <v>0</v>
      </c>
      <c r="F22" s="10"/>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87">
        <v>5360825</v>
      </c>
      <c r="D26" s="40">
        <f>+C26-C21</f>
        <v>618</v>
      </c>
      <c r="E26" s="82">
        <f>+D26*1000/5/3600</f>
        <v>34.333333333333336</v>
      </c>
      <c r="F26" s="41"/>
      <c r="G26" s="130" t="s">
        <v>14</v>
      </c>
      <c r="H26" s="131"/>
      <c r="I26" s="4"/>
      <c r="J26" s="29"/>
      <c r="K26" s="4"/>
      <c r="L26" s="4"/>
      <c r="M26" s="4"/>
      <c r="N26" s="4"/>
      <c r="O26" s="33"/>
    </row>
    <row r="27" spans="2:15" ht="19" customHeight="1" x14ac:dyDescent="0.35">
      <c r="B27" s="30">
        <v>0.79166666666666663</v>
      </c>
      <c r="C27" s="5"/>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6"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B1:R43"/>
  <sheetViews>
    <sheetView showGridLines="0" showWhiteSpace="0" topLeftCell="A7" zoomScale="85" zoomScaleNormal="85" zoomScalePageLayoutView="70" workbookViewId="0">
      <selection activeCell="F28" sqref="F2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56</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25'!C26</f>
        <v>5360825</v>
      </c>
      <c r="D8" s="28" t="s">
        <v>14</v>
      </c>
      <c r="E8" s="28"/>
      <c r="F8" s="8"/>
      <c r="G8" s="111"/>
      <c r="H8" s="112"/>
      <c r="I8" s="29"/>
      <c r="J8" s="29"/>
      <c r="K8" s="4"/>
      <c r="L8" s="4"/>
      <c r="M8" s="4"/>
      <c r="N8" s="7"/>
      <c r="O8" s="7"/>
    </row>
    <row r="9" spans="2:18" ht="19" customHeight="1" x14ac:dyDescent="0.35">
      <c r="B9" s="30">
        <v>4.1666666666666664E-2</v>
      </c>
      <c r="C9" s="5">
        <v>0</v>
      </c>
      <c r="D9" s="31" t="s">
        <v>14</v>
      </c>
      <c r="E9" s="31" t="s">
        <v>14</v>
      </c>
      <c r="F9" s="9"/>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c r="G13" s="117"/>
      <c r="H13" s="118"/>
      <c r="I13" s="4"/>
      <c r="J13" s="29"/>
      <c r="K13" s="4"/>
      <c r="L13" s="4"/>
      <c r="M13" s="4"/>
      <c r="N13" s="4"/>
      <c r="O13" s="33"/>
    </row>
    <row r="14" spans="2:18" ht="19" customHeight="1" x14ac:dyDescent="0.35">
      <c r="B14" s="30">
        <v>0.25</v>
      </c>
      <c r="C14" s="5">
        <v>0</v>
      </c>
      <c r="D14" s="31">
        <f t="shared" si="0"/>
        <v>0</v>
      </c>
      <c r="E14" s="31">
        <f t="shared" si="1"/>
        <v>0</v>
      </c>
      <c r="F14" s="10"/>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88">
        <v>5362580</v>
      </c>
      <c r="D16" s="40">
        <f>+C16-C8</f>
        <v>1755</v>
      </c>
      <c r="E16" s="82">
        <f>+D16*1000/14/3600</f>
        <v>34.821428571428569</v>
      </c>
      <c r="F16" s="45"/>
      <c r="G16" s="130"/>
      <c r="H16" s="131"/>
      <c r="I16" s="4"/>
      <c r="J16" s="29"/>
      <c r="K16" s="4"/>
      <c r="L16" s="4"/>
      <c r="M16" s="4"/>
      <c r="N16" s="4"/>
      <c r="O16" s="33"/>
    </row>
    <row r="17" spans="2:15" ht="19" customHeight="1" x14ac:dyDescent="0.35">
      <c r="B17" s="30">
        <v>0.375</v>
      </c>
      <c r="C17" s="5">
        <v>0</v>
      </c>
      <c r="D17" s="31">
        <v>0</v>
      </c>
      <c r="E17" s="31">
        <v>0</v>
      </c>
      <c r="F17" s="44"/>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87">
        <v>5363207</v>
      </c>
      <c r="D21" s="40">
        <f>+C21-C16</f>
        <v>627</v>
      </c>
      <c r="E21" s="82">
        <f>+D21*1000/5/3600</f>
        <v>34.833333333333336</v>
      </c>
      <c r="F21" s="41"/>
      <c r="G21" s="130"/>
      <c r="H21" s="131"/>
      <c r="I21" s="4"/>
      <c r="J21" s="29"/>
      <c r="K21" s="4"/>
      <c r="L21" s="4"/>
      <c r="M21" s="4"/>
      <c r="N21" s="4"/>
      <c r="O21" s="33"/>
    </row>
    <row r="22" spans="2:15" ht="19" customHeight="1" x14ac:dyDescent="0.35">
      <c r="B22" s="30">
        <v>0.58333333333333337</v>
      </c>
      <c r="C22" s="5">
        <v>0</v>
      </c>
      <c r="D22" s="31">
        <v>0</v>
      </c>
      <c r="E22" s="31">
        <v>0</v>
      </c>
      <c r="F22" s="44"/>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87">
        <v>5363826</v>
      </c>
      <c r="D26" s="40">
        <f>+C26-C21</f>
        <v>619</v>
      </c>
      <c r="E26" s="82">
        <f>+D26*1000/5/3600</f>
        <v>34.388888888888886</v>
      </c>
      <c r="F26" s="45"/>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5"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B1:R43"/>
  <sheetViews>
    <sheetView showGridLines="0" showWhiteSpace="0" topLeftCell="A13" zoomScale="85" zoomScaleNormal="85" zoomScalePageLayoutView="70" workbookViewId="0">
      <selection activeCell="E29" sqref="E29"/>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57</v>
      </c>
      <c r="C7" s="22" t="s">
        <v>25</v>
      </c>
      <c r="D7" s="23" t="s">
        <v>26</v>
      </c>
      <c r="E7" s="24" t="s">
        <v>13</v>
      </c>
      <c r="F7" s="25" t="s">
        <v>27</v>
      </c>
      <c r="G7" s="109" t="s">
        <v>28</v>
      </c>
      <c r="H7" s="110"/>
      <c r="I7" s="26"/>
      <c r="J7" s="26"/>
      <c r="K7" s="4"/>
      <c r="L7" s="26"/>
      <c r="M7" s="26"/>
      <c r="N7" s="26"/>
      <c r="O7" s="26"/>
      <c r="P7" s="2"/>
    </row>
    <row r="8" spans="2:18" ht="15" customHeight="1" x14ac:dyDescent="0.35">
      <c r="B8" s="27" t="s">
        <v>29</v>
      </c>
      <c r="C8" s="91">
        <f>+'Día 26'!C26</f>
        <v>5363826</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c r="G13" s="117"/>
      <c r="H13" s="118"/>
      <c r="I13" s="4"/>
      <c r="J13" s="29"/>
      <c r="K13" s="4"/>
      <c r="L13" s="4"/>
      <c r="M13" s="4"/>
      <c r="N13" s="4"/>
      <c r="O13" s="33"/>
    </row>
    <row r="14" spans="2:18" ht="19" customHeight="1" x14ac:dyDescent="0.35">
      <c r="B14" s="30">
        <v>0.25</v>
      </c>
      <c r="C14" s="5">
        <v>0</v>
      </c>
      <c r="D14" s="31">
        <f t="shared" si="0"/>
        <v>0</v>
      </c>
      <c r="E14" s="31">
        <f t="shared" si="1"/>
        <v>0</v>
      </c>
      <c r="F14" s="10"/>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88">
        <v>5365564</v>
      </c>
      <c r="D16" s="40">
        <f>+C16-C8</f>
        <v>1738</v>
      </c>
      <c r="E16" s="82">
        <f>+D16*1000/14/3600</f>
        <v>34.484126984126988</v>
      </c>
      <c r="F16" s="45"/>
      <c r="G16" s="130"/>
      <c r="H16" s="131"/>
      <c r="I16" s="4"/>
      <c r="J16" s="29"/>
      <c r="K16" s="4"/>
      <c r="L16" s="4"/>
      <c r="M16" s="4"/>
      <c r="N16" s="4"/>
      <c r="O16" s="33"/>
    </row>
    <row r="17" spans="2:15" ht="19" customHeight="1" x14ac:dyDescent="0.35">
      <c r="B17" s="30">
        <v>0.375</v>
      </c>
      <c r="C17" s="5">
        <v>0</v>
      </c>
      <c r="D17" s="31">
        <v>0</v>
      </c>
      <c r="E17" s="84">
        <f t="shared" si="1"/>
        <v>0</v>
      </c>
      <c r="F17" s="86"/>
      <c r="G17" s="136"/>
      <c r="H17" s="118"/>
      <c r="I17" s="4"/>
      <c r="J17" s="29"/>
      <c r="K17" s="4"/>
      <c r="L17" s="4"/>
      <c r="M17" s="4"/>
      <c r="N17" s="4"/>
      <c r="O17" s="33"/>
    </row>
    <row r="18" spans="2:15" ht="19" customHeight="1" x14ac:dyDescent="0.35">
      <c r="B18" s="30">
        <v>0.41666666666666669</v>
      </c>
      <c r="C18" s="5">
        <v>0</v>
      </c>
      <c r="D18" s="31">
        <f t="shared" si="0"/>
        <v>0</v>
      </c>
      <c r="E18" s="84">
        <f t="shared" si="1"/>
        <v>0</v>
      </c>
      <c r="F18" s="86"/>
      <c r="G18" s="136"/>
      <c r="H18" s="118"/>
      <c r="I18" s="4"/>
      <c r="J18" s="29"/>
      <c r="K18" s="4"/>
      <c r="L18" s="4"/>
      <c r="M18" s="4"/>
      <c r="N18" s="4"/>
      <c r="O18" s="33"/>
    </row>
    <row r="19" spans="2:15" ht="19" customHeight="1" x14ac:dyDescent="0.35">
      <c r="B19" s="30">
        <v>0.45833333333333331</v>
      </c>
      <c r="C19" s="5">
        <v>0</v>
      </c>
      <c r="D19" s="31">
        <f t="shared" si="0"/>
        <v>0</v>
      </c>
      <c r="E19" s="84">
        <f t="shared" si="1"/>
        <v>0</v>
      </c>
      <c r="F19" s="86"/>
      <c r="G19" s="136"/>
      <c r="H19" s="118"/>
      <c r="I19" s="4"/>
      <c r="J19" s="29"/>
      <c r="K19" s="4"/>
      <c r="L19" s="4"/>
      <c r="M19" s="4"/>
      <c r="N19" s="4"/>
      <c r="O19" s="33"/>
    </row>
    <row r="20" spans="2:15" ht="19" customHeight="1" x14ac:dyDescent="0.35">
      <c r="B20" s="30">
        <v>0.5</v>
      </c>
      <c r="C20" s="5">
        <v>0</v>
      </c>
      <c r="D20" s="31">
        <f t="shared" si="0"/>
        <v>0</v>
      </c>
      <c r="E20" s="31">
        <f t="shared" si="1"/>
        <v>0</v>
      </c>
      <c r="F20" s="85"/>
      <c r="G20" s="117"/>
      <c r="H20" s="118"/>
      <c r="I20" s="4"/>
      <c r="J20" s="29"/>
      <c r="K20" s="4"/>
      <c r="L20" s="4"/>
      <c r="M20" s="4"/>
      <c r="N20" s="4"/>
      <c r="O20" s="33"/>
    </row>
    <row r="21" spans="2:15" ht="19" customHeight="1" x14ac:dyDescent="0.35">
      <c r="B21" s="39">
        <v>0.54166666666666663</v>
      </c>
      <c r="C21" s="87">
        <v>5366162</v>
      </c>
      <c r="D21" s="40">
        <f>+C21-C16</f>
        <v>598</v>
      </c>
      <c r="E21" s="82">
        <f>+D21*1000/5/3600</f>
        <v>33.222222222222221</v>
      </c>
      <c r="F21" s="45"/>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43"/>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87">
        <v>5366773</v>
      </c>
      <c r="D26" s="40">
        <f>+C26-C21</f>
        <v>611</v>
      </c>
      <c r="E26" s="82">
        <f>+D26*1000/5/3600</f>
        <v>33.944444444444443</v>
      </c>
      <c r="F26" s="45"/>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4"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B1:R43"/>
  <sheetViews>
    <sheetView showGridLines="0" showWhiteSpace="0" topLeftCell="A7" zoomScale="85" zoomScaleNormal="85" zoomScalePageLayoutView="70" workbookViewId="0">
      <selection activeCell="C28" sqref="C28"/>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58</v>
      </c>
      <c r="C7" s="22" t="s">
        <v>25</v>
      </c>
      <c r="D7" s="23" t="s">
        <v>26</v>
      </c>
      <c r="E7" s="24" t="s">
        <v>13</v>
      </c>
      <c r="F7" s="25" t="s">
        <v>27</v>
      </c>
      <c r="G7" s="109" t="s">
        <v>28</v>
      </c>
      <c r="H7" s="110"/>
      <c r="I7" s="26"/>
      <c r="J7" s="26"/>
      <c r="K7" s="4"/>
      <c r="L7" s="26"/>
      <c r="M7" s="26"/>
      <c r="N7" s="26"/>
      <c r="O7" s="26"/>
      <c r="P7" s="2"/>
    </row>
    <row r="8" spans="2:18" ht="15" customHeight="1" x14ac:dyDescent="0.35">
      <c r="B8" s="27" t="s">
        <v>29</v>
      </c>
      <c r="C8" s="43">
        <f>+'Día 27'!C26</f>
        <v>5366773</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88">
        <v>5368495</v>
      </c>
      <c r="D16" s="40">
        <f>+C16-C8</f>
        <v>1722</v>
      </c>
      <c r="E16" s="82">
        <f>+D16*1000/14/3600</f>
        <v>34.166666666666664</v>
      </c>
      <c r="F16" s="45"/>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5369173</v>
      </c>
      <c r="D21" s="40">
        <f>+C21-C16</f>
        <v>678</v>
      </c>
      <c r="E21" s="82">
        <f>+D21*1000/5/3600</f>
        <v>37.666666666666664</v>
      </c>
      <c r="F21" s="45"/>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44"/>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5369729</v>
      </c>
      <c r="D26" s="40">
        <f>+C26-C21</f>
        <v>556</v>
      </c>
      <c r="E26" s="82">
        <f>+D26*1000/5/3600</f>
        <v>30.888888888888889</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3"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R43"/>
  <sheetViews>
    <sheetView showGridLines="0" showWhiteSpace="0" topLeftCell="A4"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4.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35</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1'!C26</f>
        <v>5289905</v>
      </c>
      <c r="D8" s="28" t="s">
        <v>14</v>
      </c>
      <c r="E8" s="28"/>
      <c r="F8" s="8"/>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t="s">
        <v>14</v>
      </c>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t="s">
        <v>14</v>
      </c>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5291594</v>
      </c>
      <c r="D16" s="40">
        <f>+C16-C8</f>
        <v>1689</v>
      </c>
      <c r="E16" s="82">
        <f>+D16*1000/14/3600</f>
        <v>33.511904761904759</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78"/>
      <c r="G20" s="132"/>
      <c r="H20" s="133"/>
      <c r="I20" s="4"/>
      <c r="J20" s="29"/>
      <c r="K20" s="4"/>
      <c r="L20" s="4"/>
      <c r="M20" s="4"/>
      <c r="N20" s="4"/>
      <c r="O20" s="33"/>
    </row>
    <row r="21" spans="2:15" ht="19" customHeight="1" x14ac:dyDescent="0.35">
      <c r="B21" s="39">
        <v>0.54166666666666663</v>
      </c>
      <c r="C21" s="74">
        <v>5292207</v>
      </c>
      <c r="D21" s="40">
        <f>+C21-C16</f>
        <v>613</v>
      </c>
      <c r="E21" s="83">
        <f>+D21*1000/5/3600</f>
        <v>34.055555555555557</v>
      </c>
      <c r="F21" s="41"/>
      <c r="G21" s="134"/>
      <c r="H21" s="135"/>
      <c r="I21" s="4"/>
      <c r="J21" s="29"/>
      <c r="K21" s="4"/>
      <c r="L21" s="4"/>
      <c r="M21" s="4"/>
      <c r="N21" s="4"/>
      <c r="O21" s="33"/>
    </row>
    <row r="22" spans="2:15" ht="19" customHeight="1" x14ac:dyDescent="0.35">
      <c r="B22" s="30">
        <v>0.58333333333333337</v>
      </c>
      <c r="C22" s="5">
        <v>0</v>
      </c>
      <c r="D22" s="31">
        <v>0</v>
      </c>
      <c r="E22" s="31">
        <v>0</v>
      </c>
      <c r="F22" s="79"/>
      <c r="G22" s="111"/>
      <c r="H22" s="112"/>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5292823</v>
      </c>
      <c r="D26" s="40">
        <f>+C26-C21</f>
        <v>616</v>
      </c>
      <c r="E26" s="82">
        <f>+D26*1000/5/3600</f>
        <v>34.222222222222221</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9"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showGridLines="0" showWhiteSpace="0" topLeftCell="A7" zoomScale="85" zoomScaleNormal="85" zoomScalePageLayoutView="70" workbookViewId="0">
      <selection activeCell="C26" activeCellId="2" sqref="C16 C21 C26"/>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31</v>
      </c>
      <c r="C7" s="22" t="s">
        <v>25</v>
      </c>
      <c r="D7" s="23" t="s">
        <v>26</v>
      </c>
      <c r="E7" s="24" t="s">
        <v>13</v>
      </c>
      <c r="F7" s="25" t="s">
        <v>27</v>
      </c>
      <c r="G7" s="109" t="s">
        <v>28</v>
      </c>
      <c r="H7" s="110"/>
      <c r="I7" s="26"/>
      <c r="J7" s="26"/>
      <c r="K7" s="4"/>
      <c r="L7" s="26"/>
      <c r="M7" s="26"/>
      <c r="N7" s="26"/>
      <c r="O7" s="26"/>
      <c r="P7" s="2"/>
    </row>
    <row r="8" spans="2:18" ht="15" customHeight="1" x14ac:dyDescent="0.35">
      <c r="B8" s="27" t="s">
        <v>29</v>
      </c>
      <c r="C8" s="81">
        <f>+'Día 28'!C26</f>
        <v>5369729</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88"/>
      <c r="D16" s="40">
        <f>+C16-C8</f>
        <v>-5369729</v>
      </c>
      <c r="E16" s="89">
        <f>+D16*1000/14/3600</f>
        <v>-106542.24206349206</v>
      </c>
      <c r="F16" s="45" t="s">
        <v>14</v>
      </c>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87"/>
      <c r="D21" s="40">
        <f>+C21-C16</f>
        <v>0</v>
      </c>
      <c r="E21" s="89">
        <f>+D21*1000/5/3600</f>
        <v>0</v>
      </c>
      <c r="F21" s="45"/>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44"/>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87"/>
      <c r="D26" s="40">
        <f>+C26-C21</f>
        <v>0</v>
      </c>
      <c r="E26" s="89">
        <f>+D26*1000/5/3600</f>
        <v>0</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showGridLines="0" showWhiteSpace="0" topLeftCell="A10" zoomScale="85" zoomScaleNormal="85" zoomScalePageLayoutView="70" workbookViewId="0">
      <selection activeCell="C26" activeCellId="3" sqref="C9 C16 C21 C26"/>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32</v>
      </c>
      <c r="C7" s="22" t="s">
        <v>25</v>
      </c>
      <c r="D7" s="23" t="s">
        <v>26</v>
      </c>
      <c r="E7" s="24" t="s">
        <v>13</v>
      </c>
      <c r="F7" s="25" t="s">
        <v>27</v>
      </c>
      <c r="G7" s="109" t="s">
        <v>28</v>
      </c>
      <c r="H7" s="110"/>
      <c r="I7" s="26"/>
      <c r="J7" s="26"/>
      <c r="K7" s="4"/>
      <c r="L7" s="26"/>
      <c r="M7" s="26"/>
      <c r="N7" s="26"/>
      <c r="O7" s="26"/>
      <c r="P7" s="2"/>
    </row>
    <row r="8" spans="2:18" ht="15" customHeight="1" x14ac:dyDescent="0.35">
      <c r="B8" s="27" t="s">
        <v>29</v>
      </c>
      <c r="C8" s="87">
        <f>+'Día 29'!C26</f>
        <v>0</v>
      </c>
      <c r="D8" s="28" t="s">
        <v>14</v>
      </c>
      <c r="E8" s="28"/>
      <c r="F8" s="8" t="s">
        <v>14</v>
      </c>
      <c r="G8" s="111"/>
      <c r="H8" s="112"/>
      <c r="I8" s="29"/>
      <c r="J8" s="29"/>
      <c r="K8" s="4"/>
      <c r="L8" s="4"/>
      <c r="M8" s="4"/>
      <c r="N8" s="7"/>
      <c r="O8" s="7"/>
    </row>
    <row r="9" spans="2:18" ht="19" customHeight="1" x14ac:dyDescent="0.35">
      <c r="B9" s="30">
        <v>4.1666666666666664E-2</v>
      </c>
      <c r="C9" s="5"/>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90"/>
      <c r="D16" s="40">
        <f>+C16-C8</f>
        <v>0</v>
      </c>
      <c r="E16" s="82">
        <f>+D16*1000/14/3600</f>
        <v>0</v>
      </c>
      <c r="F16" s="45" t="s">
        <v>14</v>
      </c>
      <c r="G16" s="130" t="s">
        <v>14</v>
      </c>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c r="D21" s="40">
        <f>+C21-C16</f>
        <v>0</v>
      </c>
      <c r="E21" s="82">
        <f>+D21*1000/5/3600</f>
        <v>0</v>
      </c>
      <c r="F21" s="45"/>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44"/>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90"/>
      <c r="D26" s="40">
        <f>+C26-C21</f>
        <v>0</v>
      </c>
      <c r="E26" s="82">
        <f>+D26*1000/5/3600</f>
        <v>0</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1"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showGridLines="0" showWhiteSpace="0" topLeftCell="A7" zoomScale="85" zoomScaleNormal="85" zoomScalePageLayoutView="70" workbookViewId="0">
      <selection activeCell="C26" activeCellId="2" sqref="C16 C21 C26"/>
    </sheetView>
  </sheetViews>
  <sheetFormatPr baseColWidth="10" defaultColWidth="11.453125" defaultRowHeight="14.5" x14ac:dyDescent="0.35"/>
  <cols>
    <col min="1" max="1" width="1.1796875" customWidth="1"/>
    <col min="2" max="2" width="25.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33</v>
      </c>
      <c r="C7" s="92" t="s">
        <v>25</v>
      </c>
      <c r="D7" s="23" t="s">
        <v>26</v>
      </c>
      <c r="E7" s="24" t="s">
        <v>13</v>
      </c>
      <c r="F7" s="25" t="s">
        <v>27</v>
      </c>
      <c r="G7" s="109" t="s">
        <v>28</v>
      </c>
      <c r="H7" s="110"/>
      <c r="I7" s="26"/>
      <c r="J7" s="26"/>
      <c r="K7" s="4"/>
      <c r="L7" s="26"/>
      <c r="M7" s="26"/>
      <c r="N7" s="26"/>
      <c r="O7" s="26"/>
      <c r="P7" s="2"/>
    </row>
    <row r="8" spans="2:18" ht="15" customHeight="1" x14ac:dyDescent="0.35">
      <c r="B8" s="27" t="s">
        <v>29</v>
      </c>
      <c r="C8" s="87">
        <f>+'Día 30'!C26</f>
        <v>0</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93"/>
      <c r="D16" s="40">
        <f>+C16-C8</f>
        <v>0</v>
      </c>
      <c r="E16" s="82">
        <f>+D16*1000/14/3600</f>
        <v>0</v>
      </c>
      <c r="F16" s="45" t="s">
        <v>14</v>
      </c>
      <c r="G16" s="130" t="s">
        <v>14</v>
      </c>
      <c r="H16" s="131"/>
      <c r="I16" s="4"/>
      <c r="J16" s="29"/>
      <c r="K16" s="4"/>
      <c r="L16" s="4"/>
      <c r="M16" s="4"/>
      <c r="N16" s="4"/>
      <c r="O16" s="33"/>
    </row>
    <row r="17" spans="2:15" ht="19" customHeight="1" x14ac:dyDescent="0.35">
      <c r="B17" s="30">
        <v>0.375</v>
      </c>
      <c r="C17" s="5">
        <v>0</v>
      </c>
      <c r="D17" s="31"/>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c r="D21" s="40">
        <f>+C21-C16</f>
        <v>0</v>
      </c>
      <c r="E21" s="82">
        <f>+D21*1000/5/3600</f>
        <v>0</v>
      </c>
      <c r="F21" s="45"/>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44"/>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90"/>
      <c r="D26" s="40">
        <f>+C26-C21</f>
        <v>0</v>
      </c>
      <c r="E26" s="82">
        <f>+D26*1000/5/3600</f>
        <v>0</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0"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R43"/>
  <sheetViews>
    <sheetView showGridLines="0" showWhiteSpace="0"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4.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36</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2'!C26</f>
        <v>5292823</v>
      </c>
      <c r="D8" s="28" t="s">
        <v>14</v>
      </c>
      <c r="E8" s="28"/>
      <c r="F8" s="8"/>
      <c r="G8" s="111"/>
      <c r="H8" s="112"/>
      <c r="I8" s="29"/>
      <c r="J8" s="29"/>
      <c r="K8" s="4"/>
      <c r="L8" s="4"/>
      <c r="M8" s="4"/>
      <c r="N8" s="7"/>
      <c r="O8" s="7"/>
    </row>
    <row r="9" spans="2:18" ht="19" customHeight="1" x14ac:dyDescent="0.35">
      <c r="B9" s="30">
        <v>4.1666666666666664E-2</v>
      </c>
      <c r="C9" s="5">
        <v>0</v>
      </c>
      <c r="D9" s="31">
        <v>0</v>
      </c>
      <c r="E9" s="31">
        <v>0</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5294488</v>
      </c>
      <c r="D16" s="40">
        <f>+C16-C8</f>
        <v>1665</v>
      </c>
      <c r="E16" s="82">
        <f>+D16*1000/14/3600</f>
        <v>33.035714285714285</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5295091</v>
      </c>
      <c r="D21" s="40">
        <f>+C21-C16</f>
        <v>603</v>
      </c>
      <c r="E21" s="82">
        <f>+D21*1000/5/3600</f>
        <v>33.5</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5295680</v>
      </c>
      <c r="D26" s="40">
        <f>+C26-C21</f>
        <v>589</v>
      </c>
      <c r="E26" s="82">
        <f>+D26*1000/5/3600</f>
        <v>32.722222222222221</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8"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R43"/>
  <sheetViews>
    <sheetView showGridLines="0" showWhiteSpace="0" topLeftCell="A7"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4.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t="s">
        <v>37</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3'!C26</f>
        <v>5295680</v>
      </c>
      <c r="D8" s="28" t="s">
        <v>14</v>
      </c>
      <c r="E8" s="28"/>
      <c r="F8" s="8"/>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5297359</v>
      </c>
      <c r="D16" s="40">
        <f>+C16-C8</f>
        <v>1679</v>
      </c>
      <c r="E16" s="82">
        <f>+D16*1000/14/3600</f>
        <v>33.313492063492063</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t="s">
        <v>14</v>
      </c>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5297972</v>
      </c>
      <c r="D21" s="40">
        <f>+C21-C16</f>
        <v>613</v>
      </c>
      <c r="E21" s="82">
        <f>+D21*1000/5/3600</f>
        <v>34.055555555555557</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5298576</v>
      </c>
      <c r="D26" s="40">
        <f>+C26-C21</f>
        <v>604</v>
      </c>
      <c r="E26" s="82">
        <f>+D26*1000/5/3600</f>
        <v>33.555555555555557</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7"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R43"/>
  <sheetViews>
    <sheetView showGridLines="0" showWhiteSpace="0" topLeftCell="A4"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4.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v>46058</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4'!C26</f>
        <v>5298576</v>
      </c>
      <c r="D8" s="28" t="s">
        <v>14</v>
      </c>
      <c r="E8" s="28"/>
      <c r="F8" s="8"/>
      <c r="G8" s="111"/>
      <c r="H8" s="112"/>
      <c r="I8" s="29"/>
      <c r="J8" s="29"/>
      <c r="K8" s="4"/>
      <c r="L8" s="4"/>
      <c r="M8" s="4"/>
      <c r="N8" s="7"/>
      <c r="O8" s="7"/>
    </row>
    <row r="9" spans="2:18" ht="19" customHeight="1" x14ac:dyDescent="0.35">
      <c r="B9" s="30">
        <v>4.1666666666666664E-2</v>
      </c>
      <c r="C9" s="5">
        <v>0</v>
      </c>
      <c r="D9" s="31">
        <v>0</v>
      </c>
      <c r="E9" s="31">
        <v>0</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5300283</v>
      </c>
      <c r="D16" s="40">
        <f>+C16-C8</f>
        <v>1707</v>
      </c>
      <c r="E16" s="82">
        <f>+D16*1000/14/3600</f>
        <v>33.86904761904762</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5300895</v>
      </c>
      <c r="D21" s="40">
        <f>+C21-C16</f>
        <v>612</v>
      </c>
      <c r="E21" s="82">
        <f>+D21*1000/5/3600</f>
        <v>34</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9"/>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5301517</v>
      </c>
      <c r="D26" s="40">
        <f>+C26-C21</f>
        <v>622</v>
      </c>
      <c r="E26" s="82">
        <f>+D26*1000/5/3600</f>
        <v>34.555555555555557</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6"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R43"/>
  <sheetViews>
    <sheetView showGridLines="0" showWhiteSpace="0" topLeftCell="A4"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4.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v>46059</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5'!C26</f>
        <v>5301517</v>
      </c>
      <c r="D8" s="28" t="s">
        <v>14</v>
      </c>
      <c r="E8" s="28"/>
      <c r="F8" s="8"/>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5303239</v>
      </c>
      <c r="D16" s="40">
        <f>+C16-C8</f>
        <v>1722</v>
      </c>
      <c r="E16" s="82">
        <f>+D16*1000/14/3600</f>
        <v>34.166666666666664</v>
      </c>
      <c r="F16" s="41"/>
      <c r="G16" s="130"/>
      <c r="H16" s="131"/>
      <c r="I16" s="4"/>
      <c r="J16" s="29"/>
      <c r="K16" s="4"/>
      <c r="L16" s="4"/>
      <c r="M16" s="4"/>
      <c r="N16" s="4"/>
      <c r="O16" s="33"/>
    </row>
    <row r="17" spans="2:15" ht="19" customHeight="1" x14ac:dyDescent="0.35">
      <c r="B17" s="30">
        <v>0.375</v>
      </c>
      <c r="C17" s="5">
        <v>0</v>
      </c>
      <c r="D17" s="31">
        <v>0</v>
      </c>
      <c r="E17" s="31">
        <f t="shared" si="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5303857</v>
      </c>
      <c r="D21" s="40">
        <f>+C21-C16</f>
        <v>618</v>
      </c>
      <c r="E21" s="82">
        <f>+D21*1000/5/3600</f>
        <v>34.333333333333336</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5304469</v>
      </c>
      <c r="D26" s="40">
        <f>+C26-C21</f>
        <v>612</v>
      </c>
      <c r="E26" s="82">
        <f>+D26*1000/5/3600</f>
        <v>34</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1:H21"/>
    <mergeCell ref="G22:H22"/>
    <mergeCell ref="G23:H23"/>
    <mergeCell ref="G24:H24"/>
    <mergeCell ref="G25:H25"/>
    <mergeCell ref="G26:H26"/>
    <mergeCell ref="G20:H20"/>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5"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ignoredErrors>
    <ignoredError sqref="E16"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R43"/>
  <sheetViews>
    <sheetView showGridLines="0" showWhiteSpace="0" topLeftCell="A4"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4.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v>46060</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6'!C26</f>
        <v>5304469</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5306209</v>
      </c>
      <c r="D16" s="40">
        <f>+C16-C8</f>
        <v>1740</v>
      </c>
      <c r="E16" s="82">
        <f>+D16*1000/14/3600</f>
        <v>34.523809523809526</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5306826</v>
      </c>
      <c r="D21" s="40">
        <f>+C21-C16</f>
        <v>617</v>
      </c>
      <c r="E21" s="82">
        <f>+D21*1000/5/3600</f>
        <v>34.277777777777779</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9"/>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5307436</v>
      </c>
      <c r="D26" s="40">
        <f>+C26-C21</f>
        <v>610</v>
      </c>
      <c r="E26" s="82">
        <f>+D26*1000/5/3600</f>
        <v>33.888888888888886</v>
      </c>
      <c r="F26" s="41"/>
      <c r="G26" s="130"/>
      <c r="H26" s="131"/>
      <c r="I26" s="4"/>
      <c r="J26" s="29"/>
      <c r="K26" s="4"/>
      <c r="L26" s="4"/>
      <c r="M26" s="4"/>
      <c r="N26" s="4"/>
      <c r="O26" s="33"/>
    </row>
    <row r="27" spans="2:15" ht="19" customHeight="1" x14ac:dyDescent="0.35">
      <c r="B27" s="30">
        <v>0.79166666666666663</v>
      </c>
      <c r="C27" s="5">
        <v>0</v>
      </c>
      <c r="D27" s="31">
        <v>0</v>
      </c>
      <c r="E27" s="31">
        <f t="shared" si="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4"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ignoredErrors>
    <ignoredError sqref="C8" unlockedFormula="1"/>
    <ignoredError sqref="E26"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R43"/>
  <sheetViews>
    <sheetView showGridLines="0" showWhiteSpace="0" topLeftCell="A7" zoomScale="85" zoomScaleNormal="85" zoomScalePageLayoutView="70" workbookViewId="0">
      <selection activeCell="C8" sqref="C8"/>
    </sheetView>
  </sheetViews>
  <sheetFormatPr baseColWidth="10" defaultColWidth="11.453125" defaultRowHeight="14.5" x14ac:dyDescent="0.35"/>
  <cols>
    <col min="1" max="1" width="1.1796875" customWidth="1"/>
    <col min="2" max="2" width="24.81640625" bestFit="1" customWidth="1"/>
    <col min="3" max="5" width="18.81640625" customWidth="1"/>
    <col min="6" max="6" width="93.54296875" customWidth="1"/>
    <col min="7" max="7" width="10.81640625" customWidth="1"/>
    <col min="8" max="8" width="14.453125" customWidth="1"/>
    <col min="9" max="9" width="10.81640625" customWidth="1"/>
    <col min="10" max="10" width="2.81640625" customWidth="1"/>
    <col min="11" max="11" width="10.81640625" customWidth="1"/>
    <col min="12" max="12" width="14.54296875" customWidth="1"/>
    <col min="13" max="13" width="10.81640625" customWidth="1"/>
    <col min="14" max="14" width="18" customWidth="1"/>
    <col min="15" max="15" width="68.81640625" customWidth="1"/>
  </cols>
  <sheetData>
    <row r="1" spans="2:18" ht="15" customHeight="1" thickBot="1" x14ac:dyDescent="0.4">
      <c r="C1" t="s">
        <v>14</v>
      </c>
    </row>
    <row r="2" spans="2:18" ht="18.75" customHeight="1" x14ac:dyDescent="0.35">
      <c r="B2" s="113"/>
      <c r="C2" s="114"/>
      <c r="D2" s="121" t="s">
        <v>23</v>
      </c>
      <c r="E2" s="122"/>
      <c r="F2" s="122"/>
      <c r="G2" s="122"/>
      <c r="H2" s="123"/>
      <c r="I2" s="14"/>
      <c r="J2" s="15"/>
      <c r="K2" s="15"/>
      <c r="L2" s="15"/>
      <c r="M2" s="15"/>
      <c r="N2" s="15"/>
      <c r="O2" s="15"/>
      <c r="P2" s="1"/>
    </row>
    <row r="3" spans="2:18" ht="18.75" customHeight="1" thickBot="1" x14ac:dyDescent="0.4">
      <c r="B3" s="115"/>
      <c r="C3" s="116"/>
      <c r="D3" s="124"/>
      <c r="E3" s="125"/>
      <c r="F3" s="125"/>
      <c r="G3" s="125"/>
      <c r="H3" s="126"/>
      <c r="I3" s="14"/>
      <c r="J3" s="15"/>
      <c r="K3" s="15"/>
      <c r="L3" s="15"/>
      <c r="M3" s="15"/>
      <c r="N3" s="15"/>
      <c r="O3" s="15"/>
      <c r="P3" s="1"/>
    </row>
    <row r="4" spans="2:18" ht="6.75" customHeight="1" thickBot="1" x14ac:dyDescent="0.4">
      <c r="B4" s="16"/>
      <c r="C4" s="16"/>
      <c r="D4" s="16"/>
      <c r="E4" s="16"/>
      <c r="F4" s="16"/>
      <c r="G4" s="16"/>
      <c r="H4" s="16"/>
      <c r="I4" s="16"/>
      <c r="J4" s="16"/>
      <c r="K4" s="16"/>
      <c r="L4" s="16"/>
      <c r="M4" s="16"/>
      <c r="N4" s="16"/>
      <c r="O4" s="16"/>
      <c r="P4" s="1"/>
    </row>
    <row r="5" spans="2:18" ht="22.5" customHeight="1" thickBot="1" x14ac:dyDescent="0.4">
      <c r="B5" s="17" t="s">
        <v>5</v>
      </c>
      <c r="C5" s="18" t="s">
        <v>6</v>
      </c>
      <c r="D5" s="127" t="s">
        <v>24</v>
      </c>
      <c r="E5" s="128"/>
      <c r="F5" s="128"/>
      <c r="G5" s="128"/>
      <c r="H5" s="129"/>
      <c r="I5" s="19"/>
      <c r="J5" s="19"/>
      <c r="K5" s="19"/>
      <c r="L5" s="19"/>
      <c r="M5" s="19"/>
      <c r="N5" s="16"/>
      <c r="O5" s="16"/>
      <c r="P5" s="1"/>
    </row>
    <row r="6" spans="2:18" ht="6" customHeight="1" thickBot="1" x14ac:dyDescent="0.4">
      <c r="B6" s="16"/>
      <c r="C6" s="20"/>
      <c r="D6" s="19"/>
      <c r="E6" s="19"/>
      <c r="F6" s="19"/>
      <c r="G6" s="19"/>
      <c r="H6" s="19"/>
      <c r="I6" s="19"/>
      <c r="J6" s="19"/>
      <c r="K6" s="19"/>
      <c r="L6" s="19"/>
      <c r="M6" s="19"/>
      <c r="N6" s="16"/>
      <c r="O6" s="16"/>
      <c r="P6" s="1"/>
    </row>
    <row r="7" spans="2:18" ht="15" customHeight="1" thickBot="1" x14ac:dyDescent="0.4">
      <c r="B7" s="21">
        <v>46061</v>
      </c>
      <c r="C7" s="22" t="s">
        <v>25</v>
      </c>
      <c r="D7" s="23" t="s">
        <v>26</v>
      </c>
      <c r="E7" s="24" t="s">
        <v>13</v>
      </c>
      <c r="F7" s="25" t="s">
        <v>27</v>
      </c>
      <c r="G7" s="109" t="s">
        <v>28</v>
      </c>
      <c r="H7" s="110"/>
      <c r="I7" s="26"/>
      <c r="J7" s="26"/>
      <c r="K7" s="4"/>
      <c r="L7" s="26"/>
      <c r="M7" s="26"/>
      <c r="N7" s="26"/>
      <c r="O7" s="26"/>
      <c r="P7" s="2"/>
    </row>
    <row r="8" spans="2:18" ht="15" customHeight="1" x14ac:dyDescent="0.35">
      <c r="B8" s="27" t="s">
        <v>29</v>
      </c>
      <c r="C8" s="74">
        <f>+'Día 7'!C26</f>
        <v>5307436</v>
      </c>
      <c r="D8" s="28" t="s">
        <v>14</v>
      </c>
      <c r="E8" s="28"/>
      <c r="F8" s="8" t="s">
        <v>14</v>
      </c>
      <c r="G8" s="111"/>
      <c r="H8" s="112"/>
      <c r="I8" s="29"/>
      <c r="J8" s="29"/>
      <c r="K8" s="4"/>
      <c r="L8" s="4"/>
      <c r="M8" s="4"/>
      <c r="N8" s="7"/>
      <c r="O8" s="7"/>
    </row>
    <row r="9" spans="2:18" ht="19" customHeight="1" x14ac:dyDescent="0.35">
      <c r="B9" s="30">
        <v>4.1666666666666664E-2</v>
      </c>
      <c r="C9" s="5">
        <v>0</v>
      </c>
      <c r="D9" s="31" t="s">
        <v>14</v>
      </c>
      <c r="E9" s="31" t="s">
        <v>14</v>
      </c>
      <c r="F9" s="9" t="s">
        <v>14</v>
      </c>
      <c r="G9" s="117"/>
      <c r="H9" s="118"/>
      <c r="I9" s="4"/>
      <c r="J9" s="29"/>
      <c r="K9" s="4"/>
      <c r="L9" s="4"/>
      <c r="M9" s="4"/>
      <c r="N9" s="4"/>
      <c r="O9" s="32"/>
      <c r="P9" s="3" t="s">
        <v>14</v>
      </c>
    </row>
    <row r="10" spans="2:18" ht="19" customHeight="1" x14ac:dyDescent="0.35">
      <c r="B10" s="30">
        <v>8.3333333333333329E-2</v>
      </c>
      <c r="C10" s="5">
        <v>0</v>
      </c>
      <c r="D10" s="31">
        <f>+C10-C9</f>
        <v>0</v>
      </c>
      <c r="E10" s="31">
        <f>+D10*0.277777777777778</f>
        <v>0</v>
      </c>
      <c r="F10" s="10"/>
      <c r="G10" s="117"/>
      <c r="H10" s="118"/>
      <c r="I10" s="4"/>
      <c r="J10" s="29"/>
      <c r="K10" s="4"/>
      <c r="L10" s="4"/>
      <c r="M10" s="4"/>
      <c r="N10" s="4"/>
      <c r="O10" s="33"/>
    </row>
    <row r="11" spans="2:18" ht="19" customHeight="1" x14ac:dyDescent="0.35">
      <c r="B11" s="30">
        <v>0.125</v>
      </c>
      <c r="C11" s="5">
        <v>0</v>
      </c>
      <c r="D11" s="31">
        <f t="shared" ref="D11:D32" si="0">+C11-C10</f>
        <v>0</v>
      </c>
      <c r="E11" s="31">
        <f t="shared" ref="E11:E32" si="1">+D11*1000/3600</f>
        <v>0</v>
      </c>
      <c r="F11" s="10"/>
      <c r="G11" s="117"/>
      <c r="H11" s="118"/>
      <c r="I11" s="4"/>
      <c r="J11" s="29"/>
      <c r="K11" s="4"/>
      <c r="L11" s="4"/>
      <c r="M11" s="4"/>
      <c r="N11" s="4"/>
      <c r="O11" s="33"/>
      <c r="R11" t="s">
        <v>14</v>
      </c>
    </row>
    <row r="12" spans="2:18" ht="19" customHeight="1" x14ac:dyDescent="0.35">
      <c r="B12" s="30">
        <v>0.16666666666666666</v>
      </c>
      <c r="C12" s="5">
        <v>0</v>
      </c>
      <c r="D12" s="31">
        <f t="shared" si="0"/>
        <v>0</v>
      </c>
      <c r="E12" s="31">
        <f t="shared" si="1"/>
        <v>0</v>
      </c>
      <c r="F12" s="10"/>
      <c r="G12" s="117"/>
      <c r="H12" s="118"/>
      <c r="I12" s="4"/>
      <c r="J12" s="29"/>
      <c r="K12" s="4"/>
      <c r="L12" s="4"/>
      <c r="M12" s="4"/>
      <c r="N12" s="4"/>
      <c r="O12" s="33"/>
    </row>
    <row r="13" spans="2:18" ht="19" customHeight="1" x14ac:dyDescent="0.35">
      <c r="B13" s="30">
        <v>0.20833333333333334</v>
      </c>
      <c r="C13" s="5">
        <v>0</v>
      </c>
      <c r="D13" s="31">
        <f t="shared" si="0"/>
        <v>0</v>
      </c>
      <c r="E13" s="31">
        <f t="shared" si="1"/>
        <v>0</v>
      </c>
      <c r="F13" s="10" t="s">
        <v>14</v>
      </c>
      <c r="G13" s="117"/>
      <c r="H13" s="118"/>
      <c r="I13" s="4"/>
      <c r="J13" s="29"/>
      <c r="K13" s="4"/>
      <c r="L13" s="4"/>
      <c r="M13" s="4"/>
      <c r="N13" s="4"/>
      <c r="O13" s="33"/>
    </row>
    <row r="14" spans="2:18" ht="19" customHeight="1" x14ac:dyDescent="0.35">
      <c r="B14" s="30">
        <v>0.25</v>
      </c>
      <c r="C14" s="5">
        <v>0</v>
      </c>
      <c r="D14" s="31">
        <f t="shared" si="0"/>
        <v>0</v>
      </c>
      <c r="E14" s="31">
        <f t="shared" si="1"/>
        <v>0</v>
      </c>
      <c r="F14" s="10" t="s">
        <v>14</v>
      </c>
      <c r="G14" s="117"/>
      <c r="H14" s="118"/>
      <c r="I14" s="4"/>
      <c r="J14" s="29"/>
      <c r="K14" s="4"/>
      <c r="L14" s="4"/>
      <c r="M14" s="4"/>
      <c r="N14" s="4"/>
      <c r="O14" s="33"/>
    </row>
    <row r="15" spans="2:18" ht="19" customHeight="1" x14ac:dyDescent="0.35">
      <c r="B15" s="30">
        <v>0.29166666666666669</v>
      </c>
      <c r="C15" s="5">
        <v>0</v>
      </c>
      <c r="D15" s="31">
        <f t="shared" si="0"/>
        <v>0</v>
      </c>
      <c r="E15" s="31">
        <f t="shared" si="1"/>
        <v>0</v>
      </c>
      <c r="F15" s="10"/>
      <c r="G15" s="117"/>
      <c r="H15" s="118"/>
      <c r="I15" s="4"/>
      <c r="J15" s="29"/>
      <c r="K15" s="4"/>
      <c r="L15" s="4"/>
      <c r="M15" s="4"/>
      <c r="N15" s="4"/>
      <c r="O15" s="33"/>
    </row>
    <row r="16" spans="2:18" ht="19" customHeight="1" x14ac:dyDescent="0.35">
      <c r="B16" s="39">
        <v>0.33333333333333331</v>
      </c>
      <c r="C16" s="74">
        <v>5309171</v>
      </c>
      <c r="D16" s="40">
        <f>+C16-C8</f>
        <v>1735</v>
      </c>
      <c r="E16" s="82">
        <f>+D16*1000/14/3600</f>
        <v>34.424603174603178</v>
      </c>
      <c r="F16" s="41"/>
      <c r="G16" s="130"/>
      <c r="H16" s="131"/>
      <c r="I16" s="4"/>
      <c r="J16" s="29"/>
      <c r="K16" s="4"/>
      <c r="L16" s="4"/>
      <c r="M16" s="4"/>
      <c r="N16" s="4"/>
      <c r="O16" s="33"/>
    </row>
    <row r="17" spans="2:15" ht="19" customHeight="1" x14ac:dyDescent="0.35">
      <c r="B17" s="30">
        <v>0.375</v>
      </c>
      <c r="C17" s="5">
        <v>0</v>
      </c>
      <c r="D17" s="31">
        <v>0</v>
      </c>
      <c r="E17" s="31">
        <v>0</v>
      </c>
      <c r="F17" s="10"/>
      <c r="G17" s="117"/>
      <c r="H17" s="118"/>
      <c r="I17" s="4"/>
      <c r="J17" s="29"/>
      <c r="K17" s="4"/>
      <c r="L17" s="4"/>
      <c r="M17" s="4"/>
      <c r="N17" s="4"/>
      <c r="O17" s="33"/>
    </row>
    <row r="18" spans="2:15" ht="19" customHeight="1" x14ac:dyDescent="0.35">
      <c r="B18" s="30">
        <v>0.41666666666666669</v>
      </c>
      <c r="C18" s="5">
        <v>0</v>
      </c>
      <c r="D18" s="31">
        <f t="shared" si="0"/>
        <v>0</v>
      </c>
      <c r="E18" s="31">
        <f t="shared" si="1"/>
        <v>0</v>
      </c>
      <c r="F18" s="10"/>
      <c r="G18" s="117"/>
      <c r="H18" s="118"/>
      <c r="I18" s="4"/>
      <c r="J18" s="29"/>
      <c r="K18" s="4"/>
      <c r="L18" s="4"/>
      <c r="M18" s="4"/>
      <c r="N18" s="4"/>
      <c r="O18" s="33"/>
    </row>
    <row r="19" spans="2:15" ht="19" customHeight="1" x14ac:dyDescent="0.35">
      <c r="B19" s="30">
        <v>0.45833333333333331</v>
      </c>
      <c r="C19" s="5">
        <v>0</v>
      </c>
      <c r="D19" s="31">
        <f t="shared" si="0"/>
        <v>0</v>
      </c>
      <c r="E19" s="31">
        <f t="shared" si="1"/>
        <v>0</v>
      </c>
      <c r="F19" s="10"/>
      <c r="G19" s="117"/>
      <c r="H19" s="118"/>
      <c r="I19" s="4"/>
      <c r="J19" s="29"/>
      <c r="K19" s="4"/>
      <c r="L19" s="4"/>
      <c r="M19" s="4"/>
      <c r="N19" s="4"/>
      <c r="O19" s="33"/>
    </row>
    <row r="20" spans="2:15" ht="19" customHeight="1" x14ac:dyDescent="0.35">
      <c r="B20" s="30">
        <v>0.5</v>
      </c>
      <c r="C20" s="5">
        <v>0</v>
      </c>
      <c r="D20" s="31">
        <f t="shared" si="0"/>
        <v>0</v>
      </c>
      <c r="E20" s="31">
        <f t="shared" si="1"/>
        <v>0</v>
      </c>
      <c r="F20" s="10"/>
      <c r="G20" s="117"/>
      <c r="H20" s="118"/>
      <c r="I20" s="4"/>
      <c r="J20" s="29"/>
      <c r="K20" s="4"/>
      <c r="L20" s="4"/>
      <c r="M20" s="4"/>
      <c r="N20" s="4"/>
      <c r="O20" s="33"/>
    </row>
    <row r="21" spans="2:15" ht="19" customHeight="1" x14ac:dyDescent="0.35">
      <c r="B21" s="39">
        <v>0.54166666666666663</v>
      </c>
      <c r="C21" s="74">
        <v>5309795</v>
      </c>
      <c r="D21" s="40">
        <f>+C21-C16</f>
        <v>624</v>
      </c>
      <c r="E21" s="82">
        <f>+D21*1000/5/3600</f>
        <v>34.666666666666664</v>
      </c>
      <c r="F21" s="41"/>
      <c r="G21" s="130"/>
      <c r="H21" s="131"/>
      <c r="I21" s="4"/>
      <c r="J21" s="29"/>
      <c r="K21" s="4"/>
      <c r="L21" s="4"/>
      <c r="M21" s="4"/>
      <c r="N21" s="4"/>
      <c r="O21" s="33"/>
    </row>
    <row r="22" spans="2:15" ht="19" customHeight="1" x14ac:dyDescent="0.35">
      <c r="B22" s="30">
        <v>0.58333333333333337</v>
      </c>
      <c r="C22" s="5">
        <v>0</v>
      </c>
      <c r="D22" s="31">
        <v>0</v>
      </c>
      <c r="E22" s="31">
        <v>0</v>
      </c>
      <c r="F22" s="11"/>
      <c r="G22" s="117"/>
      <c r="H22" s="118"/>
      <c r="I22" s="4"/>
      <c r="J22" s="29"/>
      <c r="K22" s="4"/>
      <c r="L22" s="4"/>
      <c r="M22" s="4"/>
      <c r="N22" s="4"/>
      <c r="O22" s="34"/>
    </row>
    <row r="23" spans="2:15" ht="19" customHeight="1" x14ac:dyDescent="0.35">
      <c r="B23" s="30">
        <v>0.625</v>
      </c>
      <c r="C23" s="5">
        <v>0</v>
      </c>
      <c r="D23" s="31">
        <f t="shared" si="0"/>
        <v>0</v>
      </c>
      <c r="E23" s="31">
        <f t="shared" si="1"/>
        <v>0</v>
      </c>
      <c r="F23" s="11"/>
      <c r="G23" s="117"/>
      <c r="H23" s="118"/>
      <c r="I23" s="4"/>
      <c r="J23" s="29"/>
      <c r="K23" s="4"/>
      <c r="L23" s="4"/>
      <c r="M23" s="4"/>
      <c r="N23" s="4"/>
      <c r="O23" s="34"/>
    </row>
    <row r="24" spans="2:15" ht="19" customHeight="1" x14ac:dyDescent="0.35">
      <c r="B24" s="30">
        <v>0.66666666666666663</v>
      </c>
      <c r="C24" s="5">
        <v>0</v>
      </c>
      <c r="D24" s="31">
        <f t="shared" si="0"/>
        <v>0</v>
      </c>
      <c r="E24" s="31">
        <f t="shared" si="1"/>
        <v>0</v>
      </c>
      <c r="F24" s="11"/>
      <c r="G24" s="117"/>
      <c r="H24" s="118"/>
      <c r="I24" s="4"/>
      <c r="J24" s="29"/>
      <c r="K24" s="4"/>
      <c r="L24" s="4"/>
      <c r="M24" s="4"/>
      <c r="N24" s="4"/>
      <c r="O24" s="34"/>
    </row>
    <row r="25" spans="2:15" ht="19" customHeight="1" x14ac:dyDescent="0.35">
      <c r="B25" s="30">
        <v>0.70833333333333337</v>
      </c>
      <c r="C25" s="5">
        <v>0</v>
      </c>
      <c r="D25" s="31">
        <f t="shared" si="0"/>
        <v>0</v>
      </c>
      <c r="E25" s="31">
        <f t="shared" si="1"/>
        <v>0</v>
      </c>
      <c r="F25" s="11"/>
      <c r="G25" s="117"/>
      <c r="H25" s="118"/>
      <c r="I25" s="4"/>
      <c r="J25" s="29"/>
      <c r="K25" s="4"/>
      <c r="L25" s="4"/>
      <c r="M25" s="4"/>
      <c r="N25" s="4"/>
      <c r="O25" s="34"/>
    </row>
    <row r="26" spans="2:15" ht="19" customHeight="1" x14ac:dyDescent="0.35">
      <c r="B26" s="39">
        <v>0.75</v>
      </c>
      <c r="C26" s="74">
        <v>5310419</v>
      </c>
      <c r="D26" s="40">
        <f>+C26-C21</f>
        <v>624</v>
      </c>
      <c r="E26" s="82">
        <f>+D26*1000/5/3600</f>
        <v>34.666666666666664</v>
      </c>
      <c r="F26" s="41"/>
      <c r="G26" s="130"/>
      <c r="H26" s="131"/>
      <c r="I26" s="4"/>
      <c r="J26" s="29"/>
      <c r="K26" s="4"/>
      <c r="L26" s="4"/>
      <c r="M26" s="4"/>
      <c r="N26" s="4"/>
      <c r="O26" s="33"/>
    </row>
    <row r="27" spans="2:15" ht="19" customHeight="1" x14ac:dyDescent="0.35">
      <c r="B27" s="30">
        <v>0.79166666666666663</v>
      </c>
      <c r="C27" s="5">
        <v>0</v>
      </c>
      <c r="D27" s="31">
        <v>0</v>
      </c>
      <c r="E27" s="31">
        <v>0</v>
      </c>
      <c r="F27" s="11"/>
      <c r="G27" s="117"/>
      <c r="H27" s="118"/>
      <c r="I27" s="4"/>
      <c r="J27" s="29"/>
      <c r="K27" s="4"/>
      <c r="L27" s="4"/>
      <c r="M27" s="4"/>
      <c r="N27" s="4"/>
      <c r="O27" s="34"/>
    </row>
    <row r="28" spans="2:15" ht="19" customHeight="1" x14ac:dyDescent="0.35">
      <c r="B28" s="30">
        <v>0.83333333333333337</v>
      </c>
      <c r="C28" s="5">
        <v>0</v>
      </c>
      <c r="D28" s="31">
        <f t="shared" si="0"/>
        <v>0</v>
      </c>
      <c r="E28" s="31">
        <f t="shared" si="1"/>
        <v>0</v>
      </c>
      <c r="F28" s="11"/>
      <c r="G28" s="117"/>
      <c r="H28" s="118"/>
      <c r="I28" s="4"/>
      <c r="J28" s="29"/>
      <c r="K28" s="4"/>
      <c r="L28" s="4"/>
      <c r="M28" s="4"/>
      <c r="N28" s="4"/>
      <c r="O28" s="34"/>
    </row>
    <row r="29" spans="2:15" ht="19" customHeight="1" x14ac:dyDescent="0.35">
      <c r="B29" s="30">
        <v>0.875</v>
      </c>
      <c r="C29" s="5">
        <v>0</v>
      </c>
      <c r="D29" s="31">
        <f t="shared" si="0"/>
        <v>0</v>
      </c>
      <c r="E29" s="31">
        <f t="shared" si="1"/>
        <v>0</v>
      </c>
      <c r="F29" s="11"/>
      <c r="G29" s="117"/>
      <c r="H29" s="118"/>
      <c r="I29" s="4"/>
      <c r="J29" s="29"/>
      <c r="K29" s="4"/>
      <c r="L29" s="4"/>
      <c r="M29" s="4"/>
      <c r="N29" s="4"/>
      <c r="O29" s="34"/>
    </row>
    <row r="30" spans="2:15" ht="19" customHeight="1" x14ac:dyDescent="0.35">
      <c r="B30" s="30">
        <v>0.91666666666666663</v>
      </c>
      <c r="C30" s="5">
        <v>0</v>
      </c>
      <c r="D30" s="31">
        <f t="shared" si="0"/>
        <v>0</v>
      </c>
      <c r="E30" s="31">
        <f t="shared" si="1"/>
        <v>0</v>
      </c>
      <c r="F30" s="11"/>
      <c r="G30" s="117"/>
      <c r="H30" s="118"/>
      <c r="I30" s="4"/>
      <c r="J30" s="29"/>
      <c r="K30" s="4"/>
      <c r="L30" s="4"/>
      <c r="M30" s="4"/>
      <c r="N30" s="4"/>
      <c r="O30" s="34"/>
    </row>
    <row r="31" spans="2:15" ht="19" customHeight="1" x14ac:dyDescent="0.35">
      <c r="B31" s="30">
        <v>0.95833333333333337</v>
      </c>
      <c r="C31" s="5">
        <v>0</v>
      </c>
      <c r="D31" s="31">
        <f t="shared" si="0"/>
        <v>0</v>
      </c>
      <c r="E31" s="31">
        <f t="shared" si="1"/>
        <v>0</v>
      </c>
      <c r="F31" s="11"/>
      <c r="G31" s="117"/>
      <c r="H31" s="118"/>
      <c r="I31" s="4"/>
      <c r="J31" s="29"/>
      <c r="K31" s="4"/>
      <c r="L31" s="4"/>
      <c r="M31" s="4"/>
      <c r="N31" s="4"/>
      <c r="O31" s="34"/>
    </row>
    <row r="32" spans="2:15" ht="19" customHeight="1" thickBot="1" x14ac:dyDescent="0.4">
      <c r="B32" s="35">
        <v>1</v>
      </c>
      <c r="C32" s="6">
        <v>0</v>
      </c>
      <c r="D32" s="36">
        <f t="shared" si="0"/>
        <v>0</v>
      </c>
      <c r="E32" s="36">
        <f t="shared" si="1"/>
        <v>0</v>
      </c>
      <c r="F32" s="12"/>
      <c r="G32" s="119"/>
      <c r="H32" s="120"/>
      <c r="I32" s="4"/>
      <c r="J32" s="29"/>
      <c r="K32" s="4"/>
      <c r="L32" s="4"/>
      <c r="M32" s="4"/>
      <c r="N32" s="4"/>
      <c r="O32" s="34"/>
    </row>
    <row r="33" spans="2:15" ht="19" customHeight="1" x14ac:dyDescent="0.35">
      <c r="B33" s="37"/>
      <c r="C33" s="29"/>
      <c r="D33" s="29"/>
      <c r="E33" s="29"/>
      <c r="F33" s="29"/>
      <c r="G33" s="29"/>
      <c r="H33" s="29"/>
      <c r="I33" s="29"/>
      <c r="J33" s="29"/>
      <c r="K33" s="29"/>
      <c r="L33" s="29"/>
      <c r="M33" s="29"/>
      <c r="N33" s="4"/>
      <c r="O33" s="34"/>
    </row>
    <row r="34" spans="2:15" ht="19" customHeight="1" x14ac:dyDescent="0.35">
      <c r="B34" s="37"/>
      <c r="C34" s="29"/>
      <c r="D34" s="29"/>
      <c r="E34" s="29"/>
      <c r="F34" s="29"/>
      <c r="G34" s="29"/>
      <c r="H34" s="29"/>
      <c r="I34" s="29"/>
      <c r="J34" s="29"/>
      <c r="K34" s="29"/>
      <c r="L34" s="29"/>
      <c r="M34" s="29"/>
      <c r="N34" s="4"/>
      <c r="O34" s="34"/>
    </row>
    <row r="35" spans="2:15" ht="19" customHeight="1" x14ac:dyDescent="0.35">
      <c r="B35" s="37"/>
      <c r="C35" s="34"/>
      <c r="D35" s="34"/>
      <c r="E35" s="34"/>
      <c r="F35" s="34"/>
      <c r="G35" s="34"/>
      <c r="H35" s="34"/>
      <c r="I35" s="34"/>
      <c r="J35" s="34"/>
      <c r="K35" s="34"/>
      <c r="L35" s="34"/>
      <c r="M35" s="34"/>
      <c r="N35" s="4"/>
      <c r="O35" s="34"/>
    </row>
    <row r="36" spans="2:15" ht="19" customHeight="1" x14ac:dyDescent="0.35">
      <c r="B36" s="37"/>
      <c r="C36" s="34"/>
      <c r="D36" s="34"/>
      <c r="E36" s="34"/>
      <c r="F36" s="34"/>
      <c r="G36" s="34"/>
      <c r="H36" s="34"/>
      <c r="I36" s="34"/>
      <c r="J36" s="34"/>
      <c r="K36" s="34"/>
      <c r="L36" s="34"/>
      <c r="M36" s="34"/>
      <c r="N36" s="4"/>
      <c r="O36" s="34"/>
    </row>
    <row r="37" spans="2:15" ht="19" customHeight="1" x14ac:dyDescent="0.35">
      <c r="B37" s="37"/>
      <c r="C37" s="34"/>
      <c r="D37" s="34"/>
      <c r="E37" s="34"/>
      <c r="F37" s="34"/>
      <c r="G37" s="34"/>
      <c r="H37" s="34" t="s">
        <v>30</v>
      </c>
      <c r="I37" s="34"/>
      <c r="J37" s="34"/>
      <c r="K37" s="34"/>
      <c r="L37" s="34"/>
      <c r="M37" s="34"/>
      <c r="N37" s="4"/>
      <c r="O37" s="34"/>
    </row>
    <row r="38" spans="2:15" ht="19" customHeight="1" x14ac:dyDescent="0.35">
      <c r="B38" s="37"/>
      <c r="N38" s="4"/>
    </row>
    <row r="39" spans="2:15" ht="19" customHeight="1" x14ac:dyDescent="0.35">
      <c r="B39" s="37"/>
      <c r="N39" s="4"/>
    </row>
    <row r="40" spans="2:15" ht="19" customHeight="1" x14ac:dyDescent="0.35">
      <c r="B40" s="37"/>
      <c r="N40" s="4"/>
    </row>
    <row r="41" spans="2:15" ht="19" customHeight="1" x14ac:dyDescent="0.35">
      <c r="B41" s="37"/>
      <c r="N41" s="4"/>
    </row>
    <row r="42" spans="2:15" ht="19" customHeight="1" x14ac:dyDescent="0.35">
      <c r="B42" s="37"/>
      <c r="N42" s="4"/>
    </row>
    <row r="43" spans="2:15" ht="19" customHeight="1" x14ac:dyDescent="0.35">
      <c r="B43" s="37"/>
      <c r="N43" s="4"/>
    </row>
  </sheetData>
  <sheetProtection selectLockedCells="1"/>
  <mergeCells count="29">
    <mergeCell ref="G28:H28"/>
    <mergeCell ref="G29:H29"/>
    <mergeCell ref="G30:H30"/>
    <mergeCell ref="G31:H31"/>
    <mergeCell ref="G32:H32"/>
    <mergeCell ref="G27:H27"/>
    <mergeCell ref="G16:H16"/>
    <mergeCell ref="G17:H17"/>
    <mergeCell ref="G18:H18"/>
    <mergeCell ref="G19:H19"/>
    <mergeCell ref="G20:H20"/>
    <mergeCell ref="G21:H21"/>
    <mergeCell ref="G22:H22"/>
    <mergeCell ref="G23:H23"/>
    <mergeCell ref="G24:H24"/>
    <mergeCell ref="G25:H25"/>
    <mergeCell ref="G26:H26"/>
    <mergeCell ref="G15:H15"/>
    <mergeCell ref="B2:C3"/>
    <mergeCell ref="D2:H3"/>
    <mergeCell ref="D5:H5"/>
    <mergeCell ref="G7:H7"/>
    <mergeCell ref="G8:H8"/>
    <mergeCell ref="G9:H9"/>
    <mergeCell ref="G10:H10"/>
    <mergeCell ref="G11:H11"/>
    <mergeCell ref="G12:H12"/>
    <mergeCell ref="G13:H13"/>
    <mergeCell ref="G14:H14"/>
  </mergeCells>
  <conditionalFormatting sqref="N9:N32">
    <cfRule type="cellIs" dxfId="23" priority="1" operator="equal">
      <formula>"L"</formula>
    </cfRule>
  </conditionalFormatting>
  <printOptions horizontalCentered="1"/>
  <pageMargins left="0.23622047244094491" right="0.23622047244094491" top="0.35433070866141736" bottom="0.35433070866141736" header="0.31496062992125984" footer="0.31496062992125984"/>
  <pageSetup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31</vt:i4>
      </vt:variant>
    </vt:vector>
  </HeadingPairs>
  <TitlesOfParts>
    <vt:vector size="63" baseType="lpstr">
      <vt:lpstr>Resumen mensual</vt:lpstr>
      <vt:lpstr>Día 1</vt:lpstr>
      <vt:lpstr>Día 2</vt:lpstr>
      <vt:lpstr>Día 3</vt:lpstr>
      <vt:lpstr>Día 4</vt:lpstr>
      <vt:lpstr>Día 5</vt:lpstr>
      <vt:lpstr>DÍa 6</vt:lpstr>
      <vt:lpstr>Día 7</vt:lpstr>
      <vt:lpstr>Día 8</vt:lpstr>
      <vt:lpstr>Día 9</vt:lpstr>
      <vt:lpstr>Día 10</vt:lpstr>
      <vt:lpstr>Día 11</vt:lpstr>
      <vt:lpstr>Día 12</vt:lpstr>
      <vt:lpstr>Día 13</vt:lpstr>
      <vt:lpstr>Día 14</vt:lpstr>
      <vt:lpstr>Día 15</vt:lpstr>
      <vt:lpstr>Día 16</vt:lpstr>
      <vt:lpstr>Día 17</vt:lpstr>
      <vt:lpstr>Día 18</vt:lpstr>
      <vt:lpstr>Día 19</vt:lpstr>
      <vt:lpstr>Día 20</vt:lpstr>
      <vt:lpstr>Día 21</vt:lpstr>
      <vt:lpstr>Día 22</vt:lpstr>
      <vt:lpstr>Día 23</vt:lpstr>
      <vt:lpstr>Día 24</vt:lpstr>
      <vt:lpstr>Día 25</vt:lpstr>
      <vt:lpstr>Día 26</vt:lpstr>
      <vt:lpstr>Día 27</vt:lpstr>
      <vt:lpstr>Día 28</vt:lpstr>
      <vt:lpstr>Día 29</vt:lpstr>
      <vt:lpstr>Día 30</vt:lpstr>
      <vt:lpstr>Día 31</vt:lpstr>
      <vt:lpstr>'Día 1'!Área_de_impresión</vt:lpstr>
      <vt:lpstr>'Día 10'!Área_de_impresión</vt:lpstr>
      <vt:lpstr>'Día 11'!Área_de_impresión</vt:lpstr>
      <vt:lpstr>'Día 12'!Área_de_impresión</vt:lpstr>
      <vt:lpstr>'Día 13'!Área_de_impresión</vt:lpstr>
      <vt:lpstr>'Día 14'!Área_de_impresión</vt:lpstr>
      <vt:lpstr>'Día 15'!Área_de_impresión</vt:lpstr>
      <vt:lpstr>'Día 16'!Área_de_impresión</vt:lpstr>
      <vt:lpstr>'Día 17'!Área_de_impresión</vt:lpstr>
      <vt:lpstr>'Día 18'!Área_de_impresión</vt:lpstr>
      <vt:lpstr>'Día 19'!Área_de_impresión</vt:lpstr>
      <vt:lpstr>'Día 2'!Área_de_impresión</vt:lpstr>
      <vt:lpstr>'Día 20'!Área_de_impresión</vt:lpstr>
      <vt:lpstr>'Día 21'!Área_de_impresión</vt:lpstr>
      <vt:lpstr>'Día 22'!Área_de_impresión</vt:lpstr>
      <vt:lpstr>'Día 23'!Área_de_impresión</vt:lpstr>
      <vt:lpstr>'Día 24'!Área_de_impresión</vt:lpstr>
      <vt:lpstr>'Día 25'!Área_de_impresión</vt:lpstr>
      <vt:lpstr>'Día 26'!Área_de_impresión</vt:lpstr>
      <vt:lpstr>'Día 27'!Área_de_impresión</vt:lpstr>
      <vt:lpstr>'Día 28'!Área_de_impresión</vt:lpstr>
      <vt:lpstr>'Día 29'!Área_de_impresión</vt:lpstr>
      <vt:lpstr>'Día 3'!Área_de_impresión</vt:lpstr>
      <vt:lpstr>'Día 30'!Área_de_impresión</vt:lpstr>
      <vt:lpstr>'Día 31'!Área_de_impresión</vt:lpstr>
      <vt:lpstr>'Día 4'!Área_de_impresión</vt:lpstr>
      <vt:lpstr>'Día 5'!Área_de_impresión</vt:lpstr>
      <vt:lpstr>'DÍa 6'!Área_de_impresión</vt:lpstr>
      <vt:lpstr>'Día 7'!Área_de_impresión</vt:lpstr>
      <vt:lpstr>'Día 8'!Área_de_impresión</vt:lpstr>
      <vt:lpstr>'Día 9'!Área_de_impresión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Vera Santander Dario (Codelco-Salvador)</cp:lastModifiedBy>
  <cp:revision/>
  <dcterms:created xsi:type="dcterms:W3CDTF">2015-05-02T03:26:21Z</dcterms:created>
  <dcterms:modified xsi:type="dcterms:W3CDTF">2026-04-08T18:50:26Z</dcterms:modified>
  <cp:category/>
  <cp:contentStatus/>
</cp:coreProperties>
</file>