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01\Caudal\50 May 2025\"/>
    </mc:Choice>
  </mc:AlternateContent>
  <xr:revisionPtr revIDLastSave="0" documentId="11_2C039C2BE7C24C52469CB716BD520BDC84737532" xr6:coauthVersionLast="47" xr6:coauthVersionMax="47" xr10:uidLastSave="{00000000-0000-0000-0000-000000000000}"/>
  <bookViews>
    <workbookView xWindow="-110" yWindow="-110" windowWidth="19420" windowHeight="10420" tabRatio="752" xr2:uid="{00000000-000D-0000-FFFF-FFFF00000000}"/>
  </bookViews>
  <sheets>
    <sheet name="Resumen mensual " sheetId="47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47" l="1"/>
  <c r="O41" i="47" l="1"/>
  <c r="O40" i="47"/>
  <c r="F41" i="47" l="1"/>
  <c r="G44" i="47" l="1"/>
  <c r="D29" i="26"/>
  <c r="E29" i="26" s="1"/>
  <c r="D30" i="26"/>
  <c r="E30" i="26" s="1"/>
  <c r="F40" i="47" l="1"/>
  <c r="F39" i="47"/>
  <c r="F38" i="47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O39" i="47"/>
  <c r="O38" i="47"/>
  <c r="O37" i="47"/>
  <c r="O36" i="47"/>
  <c r="O35" i="47"/>
  <c r="O34" i="47"/>
  <c r="O33" i="47"/>
  <c r="O32" i="47"/>
  <c r="O31" i="47"/>
  <c r="O30" i="47"/>
  <c r="O29" i="47"/>
  <c r="O28" i="47"/>
  <c r="O27" i="47"/>
  <c r="O26" i="47"/>
  <c r="O25" i="47"/>
  <c r="O24" i="47"/>
  <c r="O23" i="47"/>
  <c r="O22" i="47"/>
  <c r="O21" i="47"/>
  <c r="O20" i="47"/>
  <c r="O19" i="47"/>
  <c r="O18" i="47"/>
  <c r="O17" i="47"/>
  <c r="O16" i="47"/>
  <c r="O15" i="47"/>
  <c r="O14" i="47"/>
  <c r="O13" i="47"/>
  <c r="O12" i="47"/>
  <c r="O43" i="47" s="1"/>
  <c r="O44" i="47" s="1"/>
  <c r="G11" i="47" l="1"/>
  <c r="G12" i="47"/>
  <c r="G13" i="47"/>
  <c r="G14" i="47"/>
  <c r="H14" i="47" s="1"/>
  <c r="G15" i="47"/>
  <c r="G16" i="47"/>
  <c r="H16" i="47" s="1"/>
  <c r="G17" i="47"/>
  <c r="H17" i="47" s="1"/>
  <c r="G18" i="47"/>
  <c r="H18" i="47" s="1"/>
  <c r="G19" i="47"/>
  <c r="H19" i="47" s="1"/>
  <c r="G20" i="47"/>
  <c r="H20" i="47" s="1"/>
  <c r="G21" i="47"/>
  <c r="H21" i="47" s="1"/>
  <c r="G22" i="47"/>
  <c r="G23" i="47"/>
  <c r="H23" i="47" s="1"/>
  <c r="G24" i="47"/>
  <c r="H24" i="47" s="1"/>
  <c r="G25" i="47"/>
  <c r="H25" i="47" s="1"/>
  <c r="G26" i="47"/>
  <c r="H26" i="47" s="1"/>
  <c r="G27" i="47"/>
  <c r="H27" i="47" s="1"/>
  <c r="G28" i="47"/>
  <c r="H28" i="47" s="1"/>
  <c r="G29" i="47"/>
  <c r="G30" i="47"/>
  <c r="H30" i="47" s="1"/>
  <c r="G31" i="47"/>
  <c r="H31" i="47" s="1"/>
  <c r="G32" i="47"/>
  <c r="H32" i="47" s="1"/>
  <c r="G33" i="47"/>
  <c r="H33" i="47" s="1"/>
  <c r="G34" i="47"/>
  <c r="H34" i="47" s="1"/>
  <c r="G35" i="47"/>
  <c r="H35" i="47" s="1"/>
  <c r="G36" i="47"/>
  <c r="G37" i="47"/>
  <c r="H37" i="47" s="1"/>
  <c r="G38" i="47"/>
  <c r="H38" i="47" s="1"/>
  <c r="G39" i="47"/>
  <c r="H39" i="47" s="1"/>
  <c r="G40" i="47"/>
  <c r="H40" i="47" s="1"/>
  <c r="G41" i="47"/>
  <c r="P24" i="47"/>
  <c r="P18" i="47"/>
  <c r="P22" i="47"/>
  <c r="P32" i="47"/>
  <c r="P30" i="47"/>
  <c r="P27" i="47"/>
  <c r="P14" i="47"/>
  <c r="P25" i="47"/>
  <c r="P16" i="47"/>
  <c r="P17" i="47"/>
  <c r="P23" i="47"/>
  <c r="P35" i="47"/>
  <c r="P39" i="47"/>
  <c r="P21" i="47"/>
  <c r="P13" i="47"/>
  <c r="P15" i="47"/>
  <c r="H41" i="47" l="1"/>
  <c r="P41" i="47"/>
  <c r="K36" i="47"/>
  <c r="K37" i="47" s="1"/>
  <c r="H36" i="47"/>
  <c r="K30" i="47"/>
  <c r="K31" i="47" s="1"/>
  <c r="H29" i="47"/>
  <c r="K24" i="47"/>
  <c r="K25" i="47" s="1"/>
  <c r="H22" i="47"/>
  <c r="K18" i="47"/>
  <c r="K19" i="47" s="1"/>
  <c r="H15" i="47"/>
  <c r="G42" i="47"/>
  <c r="H13" i="47"/>
  <c r="H12" i="47"/>
  <c r="P12" i="47"/>
  <c r="K12" i="47"/>
  <c r="K13" i="47" s="1"/>
  <c r="H11" i="47"/>
  <c r="P40" i="47"/>
  <c r="P36" i="47"/>
  <c r="P29" i="47"/>
  <c r="P11" i="47"/>
  <c r="P28" i="47"/>
  <c r="P37" i="47"/>
  <c r="P34" i="47"/>
  <c r="P26" i="47"/>
  <c r="P38" i="47"/>
  <c r="P33" i="47"/>
  <c r="P20" i="47"/>
  <c r="P31" i="47"/>
  <c r="P19" i="47"/>
  <c r="P43" i="47" s="1"/>
  <c r="P46" i="47" s="1"/>
  <c r="H42" i="47" l="1"/>
  <c r="P44" i="47"/>
  <c r="D26" i="19" l="1"/>
  <c r="E26" i="19"/>
  <c r="C8" i="45" l="1"/>
  <c r="D16" i="45" s="1"/>
  <c r="E16" i="45" s="1"/>
  <c r="D26" i="45"/>
  <c r="C8" i="42"/>
  <c r="D21" i="45"/>
  <c r="E21" i="45" s="1"/>
  <c r="D32" i="45" l="1"/>
  <c r="E32" i="45" s="1"/>
  <c r="D31" i="45"/>
  <c r="E31" i="45" s="1"/>
  <c r="D30" i="45"/>
  <c r="E30" i="45" s="1"/>
  <c r="D29" i="45"/>
  <c r="E29" i="45" s="1"/>
  <c r="D28" i="45"/>
  <c r="E28" i="45" s="1"/>
  <c r="E26" i="45"/>
  <c r="D25" i="45"/>
  <c r="E25" i="45" s="1"/>
  <c r="D24" i="45"/>
  <c r="E24" i="45" s="1"/>
  <c r="D23" i="45"/>
  <c r="E23" i="45" s="1"/>
  <c r="D20" i="45"/>
  <c r="E20" i="45" s="1"/>
  <c r="D19" i="45"/>
  <c r="E19" i="45" s="1"/>
  <c r="D18" i="45"/>
  <c r="E18" i="45" s="1"/>
  <c r="D15" i="45"/>
  <c r="E15" i="45" s="1"/>
  <c r="D14" i="45"/>
  <c r="E14" i="45" s="1"/>
  <c r="D13" i="45"/>
  <c r="E13" i="45" s="1"/>
  <c r="D12" i="45"/>
  <c r="E12" i="45" s="1"/>
  <c r="D11" i="45"/>
  <c r="E11" i="45" s="1"/>
  <c r="D10" i="45"/>
  <c r="E10" i="45" s="1"/>
  <c r="E17" i="33" l="1"/>
  <c r="C8" i="41" l="1"/>
  <c r="C8" i="34"/>
  <c r="C8" i="33"/>
  <c r="D16" i="33" s="1"/>
  <c r="D16" i="42" l="1"/>
  <c r="E16" i="42" s="1"/>
  <c r="D16" i="41"/>
  <c r="E16" i="41" s="1"/>
  <c r="D32" i="42"/>
  <c r="E32" i="42"/>
  <c r="D31" i="42"/>
  <c r="E31" i="42"/>
  <c r="D30" i="42"/>
  <c r="E30" i="42" s="1"/>
  <c r="D29" i="42"/>
  <c r="E29" i="42"/>
  <c r="D28" i="42"/>
  <c r="E28" i="42"/>
  <c r="D26" i="42"/>
  <c r="E26" i="42" s="1"/>
  <c r="D25" i="42"/>
  <c r="E25" i="42"/>
  <c r="D24" i="42"/>
  <c r="E24" i="42" s="1"/>
  <c r="D23" i="42"/>
  <c r="E23" i="42"/>
  <c r="D21" i="42"/>
  <c r="E21" i="42" s="1"/>
  <c r="D20" i="42"/>
  <c r="E20" i="42"/>
  <c r="D19" i="42"/>
  <c r="E19" i="42" s="1"/>
  <c r="D18" i="42"/>
  <c r="E18" i="42"/>
  <c r="D15" i="42"/>
  <c r="E15" i="42"/>
  <c r="D14" i="42"/>
  <c r="E14" i="42"/>
  <c r="D13" i="42"/>
  <c r="E13" i="42" s="1"/>
  <c r="D12" i="42"/>
  <c r="E12" i="42"/>
  <c r="D11" i="42"/>
  <c r="E11" i="42"/>
  <c r="D10" i="42"/>
  <c r="E10" i="42"/>
  <c r="D32" i="41"/>
  <c r="E32" i="41" s="1"/>
  <c r="D31" i="41"/>
  <c r="E31" i="41"/>
  <c r="D30" i="41"/>
  <c r="E30" i="41"/>
  <c r="D29" i="41"/>
  <c r="E29" i="41"/>
  <c r="D28" i="41"/>
  <c r="E28" i="41" s="1"/>
  <c r="D26" i="41"/>
  <c r="E26" i="41" s="1"/>
  <c r="D25" i="41"/>
  <c r="E25" i="41" s="1"/>
  <c r="D24" i="41"/>
  <c r="E24" i="41"/>
  <c r="D23" i="41"/>
  <c r="E23" i="41"/>
  <c r="D21" i="41"/>
  <c r="E21" i="41" s="1"/>
  <c r="D20" i="41"/>
  <c r="E20" i="41" s="1"/>
  <c r="D19" i="41"/>
  <c r="E19" i="41"/>
  <c r="D18" i="41"/>
  <c r="E18" i="41"/>
  <c r="D15" i="41"/>
  <c r="E15" i="41" s="1"/>
  <c r="D14" i="41"/>
  <c r="E14" i="41" s="1"/>
  <c r="D13" i="41"/>
  <c r="E13" i="41"/>
  <c r="D12" i="41"/>
  <c r="E12" i="41"/>
  <c r="D11" i="41"/>
  <c r="E11" i="41" s="1"/>
  <c r="D10" i="41"/>
  <c r="E10" i="41" s="1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3"/>
  <c r="E26" i="13" s="1"/>
  <c r="D26" i="12"/>
  <c r="E26" i="12" s="1"/>
  <c r="D26" i="15"/>
  <c r="E26" i="15" s="1"/>
  <c r="D26" i="17"/>
  <c r="E26" i="17" s="1"/>
  <c r="D26" i="18"/>
  <c r="E26" i="18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 s="1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 s="1"/>
  <c r="D31" i="34"/>
  <c r="E31" i="34" s="1"/>
  <c r="D30" i="34"/>
  <c r="E30" i="34"/>
  <c r="D29" i="34"/>
  <c r="E29" i="34"/>
  <c r="D28" i="34"/>
  <c r="E28" i="34" s="1"/>
  <c r="D25" i="34"/>
  <c r="E25" i="34" s="1"/>
  <c r="D24" i="34"/>
  <c r="E24" i="34"/>
  <c r="D23" i="34"/>
  <c r="E23" i="34"/>
  <c r="D21" i="34"/>
  <c r="E21" i="34" s="1"/>
  <c r="D20" i="34"/>
  <c r="E20" i="34" s="1"/>
  <c r="D19" i="34"/>
  <c r="E19" i="34" s="1"/>
  <c r="D18" i="34"/>
  <c r="E18" i="34"/>
  <c r="D15" i="34"/>
  <c r="E15" i="34"/>
  <c r="D14" i="34"/>
  <c r="E14" i="34" s="1"/>
  <c r="D13" i="34"/>
  <c r="E13" i="34" s="1"/>
  <c r="D12" i="34"/>
  <c r="E12" i="34"/>
  <c r="D11" i="34"/>
  <c r="E11" i="34"/>
  <c r="D10" i="34"/>
  <c r="E10" i="34" s="1"/>
  <c r="D32" i="33"/>
  <c r="E32" i="33" s="1"/>
  <c r="D31" i="33"/>
  <c r="E31" i="33"/>
  <c r="D30" i="33"/>
  <c r="E30" i="33"/>
  <c r="D29" i="33"/>
  <c r="E29" i="33" s="1"/>
  <c r="D28" i="33"/>
  <c r="E28" i="33" s="1"/>
  <c r="D25" i="33"/>
  <c r="E25" i="33"/>
  <c r="D24" i="33"/>
  <c r="E24" i="33"/>
  <c r="D23" i="33"/>
  <c r="E23" i="33" s="1"/>
  <c r="D21" i="33"/>
  <c r="E21" i="33" s="1"/>
  <c r="D20" i="33"/>
  <c r="E20" i="33" s="1"/>
  <c r="D19" i="33"/>
  <c r="E19" i="33"/>
  <c r="D18" i="33"/>
  <c r="E18" i="33"/>
  <c r="D15" i="33"/>
  <c r="E15" i="33" s="1"/>
  <c r="D14" i="33"/>
  <c r="E14" i="33" s="1"/>
  <c r="D13" i="33"/>
  <c r="E13" i="33"/>
  <c r="D12" i="33"/>
  <c r="E12" i="33"/>
  <c r="D11" i="33"/>
  <c r="E11" i="33" s="1"/>
  <c r="D10" i="33"/>
  <c r="E10" i="33" s="1"/>
  <c r="D32" i="32"/>
  <c r="E32" i="32"/>
  <c r="D31" i="32"/>
  <c r="E31" i="32"/>
  <c r="D30" i="32"/>
  <c r="E30" i="32" s="1"/>
  <c r="D29" i="32"/>
  <c r="E29" i="32" s="1"/>
  <c r="D28" i="32"/>
  <c r="E28" i="32"/>
  <c r="D25" i="32"/>
  <c r="E25" i="32"/>
  <c r="D24" i="32"/>
  <c r="E24" i="32" s="1"/>
  <c r="D23" i="32"/>
  <c r="E23" i="32" s="1"/>
  <c r="D21" i="32"/>
  <c r="E21" i="32" s="1"/>
  <c r="D20" i="32"/>
  <c r="E20" i="32"/>
  <c r="D19" i="32"/>
  <c r="E19" i="32" s="1"/>
  <c r="D18" i="32"/>
  <c r="E18" i="32" s="1"/>
  <c r="D15" i="32"/>
  <c r="E15" i="32"/>
  <c r="D14" i="32"/>
  <c r="E14" i="32"/>
  <c r="D13" i="32"/>
  <c r="E13" i="32" s="1"/>
  <c r="D12" i="32"/>
  <c r="E12" i="32" s="1"/>
  <c r="D11" i="32"/>
  <c r="E11" i="32"/>
  <c r="D10" i="32"/>
  <c r="E10" i="32"/>
  <c r="D32" i="31"/>
  <c r="E32" i="31" s="1"/>
  <c r="D31" i="31"/>
  <c r="E31" i="31" s="1"/>
  <c r="D30" i="31"/>
  <c r="E30" i="31"/>
  <c r="D29" i="31"/>
  <c r="E29" i="31"/>
  <c r="D28" i="31"/>
  <c r="E28" i="31" s="1"/>
  <c r="D25" i="31"/>
  <c r="E25" i="31" s="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 s="1"/>
  <c r="D15" i="30"/>
  <c r="E15" i="30" s="1"/>
  <c r="D14" i="30"/>
  <c r="E14" i="30" s="1"/>
  <c r="D13" i="30"/>
  <c r="E13" i="30"/>
  <c r="D12" i="30"/>
  <c r="E12" i="30" s="1"/>
  <c r="D11" i="30"/>
  <c r="E11" i="30" s="1"/>
  <c r="D10" i="30"/>
  <c r="E10" i="30" s="1"/>
  <c r="D32" i="29"/>
  <c r="E32" i="29"/>
  <c r="D31" i="29"/>
  <c r="E31" i="29" s="1"/>
  <c r="D30" i="29"/>
  <c r="E30" i="29" s="1"/>
  <c r="D29" i="29"/>
  <c r="E29" i="29" s="1"/>
  <c r="D28" i="29"/>
  <c r="E28" i="29"/>
  <c r="D25" i="29"/>
  <c r="E25" i="29" s="1"/>
  <c r="D24" i="29"/>
  <c r="E24" i="29" s="1"/>
  <c r="D23" i="29"/>
  <c r="E23" i="29" s="1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 s="1"/>
  <c r="D11" i="29"/>
  <c r="E11" i="29" s="1"/>
  <c r="D10" i="29"/>
  <c r="E10" i="29"/>
  <c r="D32" i="28"/>
  <c r="E32" i="28" s="1"/>
  <c r="D31" i="28"/>
  <c r="E31" i="28" s="1"/>
  <c r="D30" i="28"/>
  <c r="E30" i="28" s="1"/>
  <c r="D29" i="28"/>
  <c r="E29" i="28"/>
  <c r="D28" i="28"/>
  <c r="E28" i="28" s="1"/>
  <c r="D25" i="28"/>
  <c r="E25" i="28" s="1"/>
  <c r="D24" i="28"/>
  <c r="E24" i="28" s="1"/>
  <c r="D23" i="28"/>
  <c r="E23" i="28" s="1"/>
  <c r="D21" i="28"/>
  <c r="E21" i="28" s="1"/>
  <c r="D20" i="28"/>
  <c r="E20" i="28" s="1"/>
  <c r="D19" i="28"/>
  <c r="E19" i="28" s="1"/>
  <c r="D18" i="28"/>
  <c r="E18" i="28" s="1"/>
  <c r="D15" i="28"/>
  <c r="E15" i="28"/>
  <c r="D14" i="28"/>
  <c r="E14" i="28" s="1"/>
  <c r="D13" i="28"/>
  <c r="E13" i="28" s="1"/>
  <c r="D12" i="28"/>
  <c r="E12" i="28" s="1"/>
  <c r="D11" i="28"/>
  <c r="E11" i="28"/>
  <c r="D10" i="28"/>
  <c r="E10" i="28" s="1"/>
  <c r="D32" i="27"/>
  <c r="E32" i="27" s="1"/>
  <c r="D31" i="27"/>
  <c r="E31" i="27" s="1"/>
  <c r="D30" i="27"/>
  <c r="E30" i="27"/>
  <c r="D29" i="27"/>
  <c r="E29" i="27" s="1"/>
  <c r="D28" i="27"/>
  <c r="E28" i="27" s="1"/>
  <c r="D25" i="27"/>
  <c r="E25" i="27" s="1"/>
  <c r="D24" i="27"/>
  <c r="E24" i="27"/>
  <c r="D23" i="27"/>
  <c r="E23" i="27" s="1"/>
  <c r="D21" i="27"/>
  <c r="E21" i="27" s="1"/>
  <c r="D20" i="27"/>
  <c r="E20" i="27" s="1"/>
  <c r="D19" i="27"/>
  <c r="E19" i="27"/>
  <c r="D18" i="27"/>
  <c r="E18" i="27" s="1"/>
  <c r="D15" i="27"/>
  <c r="E15" i="27" s="1"/>
  <c r="D14" i="27"/>
  <c r="E14" i="27" s="1"/>
  <c r="D13" i="27"/>
  <c r="E13" i="27" s="1"/>
  <c r="D12" i="27"/>
  <c r="E12" i="27"/>
  <c r="D11" i="27"/>
  <c r="E11" i="27" s="1"/>
  <c r="D10" i="27"/>
  <c r="E10" i="27" s="1"/>
  <c r="D32" i="26"/>
  <c r="E32" i="26" s="1"/>
  <c r="D31" i="26"/>
  <c r="E31" i="26"/>
  <c r="D28" i="26"/>
  <c r="E28" i="26" s="1"/>
  <c r="D25" i="26"/>
  <c r="E25" i="26" s="1"/>
  <c r="D24" i="26"/>
  <c r="E24" i="26" s="1"/>
  <c r="D23" i="26"/>
  <c r="E23" i="26"/>
  <c r="D21" i="26"/>
  <c r="E21" i="26" s="1"/>
  <c r="D20" i="26"/>
  <c r="E20" i="26"/>
  <c r="D19" i="26"/>
  <c r="E19" i="26" s="1"/>
  <c r="D18" i="26"/>
  <c r="E18" i="26"/>
  <c r="D15" i="26"/>
  <c r="E15" i="26"/>
  <c r="D14" i="26"/>
  <c r="E14" i="26" s="1"/>
  <c r="D13" i="26"/>
  <c r="E13" i="26" s="1"/>
  <c r="D12" i="26"/>
  <c r="E12" i="26" s="1"/>
  <c r="D11" i="26"/>
  <c r="E11" i="26"/>
  <c r="D10" i="26"/>
  <c r="E10" i="26" s="1"/>
  <c r="D32" i="25"/>
  <c r="E32" i="25" s="1"/>
  <c r="D31" i="25"/>
  <c r="E31" i="25" s="1"/>
  <c r="D30" i="25"/>
  <c r="E30" i="25"/>
  <c r="D29" i="25"/>
  <c r="E29" i="25" s="1"/>
  <c r="D28" i="25"/>
  <c r="E28" i="25" s="1"/>
  <c r="D25" i="25"/>
  <c r="E25" i="25" s="1"/>
  <c r="D24" i="25"/>
  <c r="E24" i="25"/>
  <c r="D23" i="25"/>
  <c r="E23" i="25" s="1"/>
  <c r="D21" i="25"/>
  <c r="E21" i="25" s="1"/>
  <c r="D20" i="25"/>
  <c r="E20" i="25" s="1"/>
  <c r="D19" i="25"/>
  <c r="E19" i="25"/>
  <c r="D18" i="25"/>
  <c r="E17" i="25"/>
  <c r="D15" i="25"/>
  <c r="E15" i="25"/>
  <c r="D14" i="25"/>
  <c r="E14" i="25" s="1"/>
  <c r="D13" i="25"/>
  <c r="E13" i="25"/>
  <c r="D12" i="25"/>
  <c r="E12" i="25"/>
  <c r="D11" i="25"/>
  <c r="E11" i="25"/>
  <c r="D10" i="25"/>
  <c r="E10" i="25" s="1"/>
  <c r="D32" i="24"/>
  <c r="E32" i="24"/>
  <c r="D31" i="24"/>
  <c r="E31" i="24"/>
  <c r="D30" i="24"/>
  <c r="E30" i="24" s="1"/>
  <c r="D29" i="24"/>
  <c r="E29" i="24" s="1"/>
  <c r="D28" i="24"/>
  <c r="E28" i="24"/>
  <c r="D25" i="24"/>
  <c r="E25" i="24"/>
  <c r="D24" i="24"/>
  <c r="E24" i="24" s="1"/>
  <c r="D23" i="24"/>
  <c r="E23" i="24" s="1"/>
  <c r="D21" i="24"/>
  <c r="E21" i="24" s="1"/>
  <c r="D20" i="24"/>
  <c r="E20" i="24"/>
  <c r="D19" i="24"/>
  <c r="E19" i="24" s="1"/>
  <c r="D18" i="24"/>
  <c r="E18" i="24" s="1"/>
  <c r="D15" i="24"/>
  <c r="E15" i="24"/>
  <c r="D14" i="24"/>
  <c r="E14" i="24"/>
  <c r="D13" i="24"/>
  <c r="E13" i="24" s="1"/>
  <c r="D12" i="24"/>
  <c r="E12" i="24" s="1"/>
  <c r="D11" i="24"/>
  <c r="E11" i="24"/>
  <c r="D10" i="24"/>
  <c r="E10" i="24"/>
  <c r="D32" i="23"/>
  <c r="E32" i="23" s="1"/>
  <c r="D31" i="23"/>
  <c r="E31" i="23" s="1"/>
  <c r="D30" i="23"/>
  <c r="E30" i="23" s="1"/>
  <c r="D29" i="23"/>
  <c r="E29" i="23"/>
  <c r="D28" i="23"/>
  <c r="E28" i="23" s="1"/>
  <c r="D25" i="23"/>
  <c r="E25" i="23" s="1"/>
  <c r="D24" i="23"/>
  <c r="E24" i="23" s="1"/>
  <c r="D23" i="23"/>
  <c r="E23" i="23"/>
  <c r="D21" i="23"/>
  <c r="E21" i="23" s="1"/>
  <c r="D20" i="23"/>
  <c r="E20" i="23" s="1"/>
  <c r="D19" i="23"/>
  <c r="E19" i="23" s="1"/>
  <c r="D18" i="23"/>
  <c r="E18" i="23"/>
  <c r="D15" i="23"/>
  <c r="E15" i="23"/>
  <c r="D14" i="23"/>
  <c r="E14" i="23" s="1"/>
  <c r="D13" i="23"/>
  <c r="E13" i="23" s="1"/>
  <c r="D12" i="23"/>
  <c r="E12" i="23"/>
  <c r="D11" i="23"/>
  <c r="E11" i="23"/>
  <c r="D10" i="23"/>
  <c r="E10" i="23" s="1"/>
  <c r="D32" i="22"/>
  <c r="E32" i="22" s="1"/>
  <c r="D31" i="22"/>
  <c r="E31" i="22"/>
  <c r="D30" i="22"/>
  <c r="E30" i="22"/>
  <c r="D29" i="22"/>
  <c r="E29" i="22" s="1"/>
  <c r="D28" i="22"/>
  <c r="E28" i="22" s="1"/>
  <c r="D25" i="22"/>
  <c r="E25" i="22"/>
  <c r="D24" i="22"/>
  <c r="E24" i="22"/>
  <c r="D23" i="22"/>
  <c r="E23" i="22" s="1"/>
  <c r="D21" i="22"/>
  <c r="E21" i="22" s="1"/>
  <c r="D20" i="22"/>
  <c r="E20" i="22" s="1"/>
  <c r="D19" i="22"/>
  <c r="E19" i="22"/>
  <c r="D18" i="22"/>
  <c r="E18" i="22" s="1"/>
  <c r="D15" i="22"/>
  <c r="E15" i="22"/>
  <c r="D14" i="22"/>
  <c r="E14" i="22" s="1"/>
  <c r="D13" i="22"/>
  <c r="E13" i="22"/>
  <c r="D12" i="22"/>
  <c r="E12" i="22" s="1"/>
  <c r="D11" i="22"/>
  <c r="E11" i="22" s="1"/>
  <c r="D10" i="22"/>
  <c r="E10" i="22" s="1"/>
  <c r="D32" i="21"/>
  <c r="E32" i="21"/>
  <c r="D31" i="21"/>
  <c r="E31" i="21" s="1"/>
  <c r="D30" i="21"/>
  <c r="E30" i="21" s="1"/>
  <c r="D29" i="21"/>
  <c r="E29" i="21" s="1"/>
  <c r="D28" i="21"/>
  <c r="E28" i="21"/>
  <c r="D25" i="21"/>
  <c r="E25" i="21" s="1"/>
  <c r="D24" i="21"/>
  <c r="E24" i="21" s="1"/>
  <c r="D23" i="21"/>
  <c r="E23" i="21" s="1"/>
  <c r="D21" i="21"/>
  <c r="E21" i="21" s="1"/>
  <c r="D20" i="21"/>
  <c r="E20" i="21"/>
  <c r="D19" i="21"/>
  <c r="E19" i="21"/>
  <c r="D18" i="21"/>
  <c r="E18" i="21" s="1"/>
  <c r="D15" i="21"/>
  <c r="E15" i="21"/>
  <c r="D14" i="21"/>
  <c r="E14" i="21"/>
  <c r="D13" i="21"/>
  <c r="E13" i="21"/>
  <c r="D12" i="21"/>
  <c r="E12" i="21" s="1"/>
  <c r="D11" i="21"/>
  <c r="E11" i="21"/>
  <c r="D10" i="21"/>
  <c r="E10" i="21"/>
  <c r="D32" i="20"/>
  <c r="E32" i="20"/>
  <c r="D31" i="20"/>
  <c r="E31" i="20" s="1"/>
  <c r="D30" i="20"/>
  <c r="E30" i="20"/>
  <c r="D29" i="20"/>
  <c r="E29" i="20"/>
  <c r="D28" i="20"/>
  <c r="E28" i="20"/>
  <c r="D25" i="20"/>
  <c r="E25" i="20" s="1"/>
  <c r="D24" i="20"/>
  <c r="E24" i="20"/>
  <c r="D23" i="20"/>
  <c r="E23" i="20"/>
  <c r="D21" i="20"/>
  <c r="E21" i="20" s="1"/>
  <c r="D20" i="20"/>
  <c r="E20" i="20" s="1"/>
  <c r="D19" i="20"/>
  <c r="E19" i="20" s="1"/>
  <c r="D18" i="20"/>
  <c r="E18" i="20"/>
  <c r="D15" i="20"/>
  <c r="E15" i="20" s="1"/>
  <c r="D14" i="20"/>
  <c r="E14" i="20" s="1"/>
  <c r="D13" i="20"/>
  <c r="E13" i="20" s="1"/>
  <c r="D12" i="20"/>
  <c r="E12" i="20"/>
  <c r="D11" i="20"/>
  <c r="E11" i="20" s="1"/>
  <c r="D10" i="20"/>
  <c r="E10" i="20" s="1"/>
  <c r="D32" i="19"/>
  <c r="E32" i="19" s="1"/>
  <c r="D31" i="19"/>
  <c r="E31" i="19"/>
  <c r="D30" i="19"/>
  <c r="E30" i="19" s="1"/>
  <c r="D29" i="19"/>
  <c r="E29" i="19" s="1"/>
  <c r="D28" i="19"/>
  <c r="E28" i="19" s="1"/>
  <c r="D25" i="19"/>
  <c r="E25" i="19"/>
  <c r="D24" i="19"/>
  <c r="E24" i="19"/>
  <c r="D23" i="19"/>
  <c r="E23" i="19" s="1"/>
  <c r="D21" i="19"/>
  <c r="E21" i="19" s="1"/>
  <c r="D20" i="19"/>
  <c r="E20" i="19" s="1"/>
  <c r="D19" i="19"/>
  <c r="E19" i="19"/>
  <c r="D18" i="19"/>
  <c r="E18" i="19" s="1"/>
  <c r="D15" i="19"/>
  <c r="E15" i="19" s="1"/>
  <c r="D14" i="19"/>
  <c r="E14" i="19" s="1"/>
  <c r="D13" i="19"/>
  <c r="E13" i="19"/>
  <c r="D12" i="19"/>
  <c r="E12" i="19" s="1"/>
  <c r="D11" i="19"/>
  <c r="E11" i="19" s="1"/>
  <c r="D10" i="19"/>
  <c r="E10" i="19" s="1"/>
  <c r="D32" i="18"/>
  <c r="E32" i="18"/>
  <c r="D31" i="18"/>
  <c r="E31" i="18" s="1"/>
  <c r="D30" i="18"/>
  <c r="E30" i="18" s="1"/>
  <c r="D29" i="18"/>
  <c r="E29" i="18" s="1"/>
  <c r="D28" i="18"/>
  <c r="E28" i="18"/>
  <c r="D25" i="18"/>
  <c r="E25" i="18" s="1"/>
  <c r="D24" i="18"/>
  <c r="E24" i="18" s="1"/>
  <c r="D23" i="18"/>
  <c r="E23" i="18" s="1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 s="1"/>
  <c r="D11" i="18"/>
  <c r="E11" i="18"/>
  <c r="D10" i="18"/>
  <c r="E10" i="18"/>
  <c r="D32" i="17"/>
  <c r="E32" i="17" s="1"/>
  <c r="D31" i="17"/>
  <c r="E31" i="17" s="1"/>
  <c r="D30" i="17"/>
  <c r="E30" i="17"/>
  <c r="D29" i="17"/>
  <c r="E29" i="17"/>
  <c r="D28" i="17"/>
  <c r="E28" i="17" s="1"/>
  <c r="D25" i="17"/>
  <c r="E25" i="17" s="1"/>
  <c r="D24" i="17"/>
  <c r="E24" i="17"/>
  <c r="D23" i="17"/>
  <c r="E23" i="17" s="1"/>
  <c r="D21" i="17"/>
  <c r="E21" i="17" s="1"/>
  <c r="D20" i="17"/>
  <c r="E20" i="17" s="1"/>
  <c r="D19" i="17"/>
  <c r="E19" i="17"/>
  <c r="D18" i="17"/>
  <c r="E18" i="17" s="1"/>
  <c r="D15" i="17"/>
  <c r="E15" i="17"/>
  <c r="D14" i="17"/>
  <c r="E14" i="17" s="1"/>
  <c r="D13" i="17"/>
  <c r="E13" i="17"/>
  <c r="D12" i="17"/>
  <c r="E12" i="17" s="1"/>
  <c r="D11" i="17"/>
  <c r="E11" i="17"/>
  <c r="D10" i="17"/>
  <c r="E10" i="17" s="1"/>
  <c r="D32" i="16"/>
  <c r="E32" i="16" s="1"/>
  <c r="D31" i="16"/>
  <c r="E31" i="16" s="1"/>
  <c r="D30" i="16"/>
  <c r="E30" i="16"/>
  <c r="D29" i="16"/>
  <c r="E29" i="16" s="1"/>
  <c r="D28" i="16"/>
  <c r="E28" i="16" s="1"/>
  <c r="E26" i="16"/>
  <c r="D25" i="16"/>
  <c r="E25" i="16"/>
  <c r="D24" i="16"/>
  <c r="E24" i="16"/>
  <c r="D23" i="16"/>
  <c r="E23" i="16"/>
  <c r="D21" i="16"/>
  <c r="E21" i="16" s="1"/>
  <c r="D20" i="16"/>
  <c r="E20" i="16" s="1"/>
  <c r="D19" i="16"/>
  <c r="E19" i="16"/>
  <c r="D18" i="16"/>
  <c r="E18" i="16" s="1"/>
  <c r="D15" i="16"/>
  <c r="E15" i="16"/>
  <c r="D14" i="16"/>
  <c r="E14" i="16" s="1"/>
  <c r="D13" i="16"/>
  <c r="E13" i="16"/>
  <c r="D12" i="16"/>
  <c r="E12" i="16" s="1"/>
  <c r="D11" i="16"/>
  <c r="E11" i="16"/>
  <c r="D10" i="16"/>
  <c r="E10" i="16" s="1"/>
  <c r="D32" i="15"/>
  <c r="E32" i="15"/>
  <c r="D31" i="15"/>
  <c r="E31" i="15" s="1"/>
  <c r="D30" i="15"/>
  <c r="E30" i="15" s="1"/>
  <c r="D29" i="15"/>
  <c r="E29" i="15" s="1"/>
  <c r="D28" i="15"/>
  <c r="E28" i="15"/>
  <c r="D25" i="15"/>
  <c r="E25" i="15" s="1"/>
  <c r="D24" i="15"/>
  <c r="E24" i="15" s="1"/>
  <c r="D23" i="15"/>
  <c r="E23" i="15" s="1"/>
  <c r="D21" i="15"/>
  <c r="E21" i="15" s="1"/>
  <c r="D20" i="15"/>
  <c r="E20" i="15"/>
  <c r="D19" i="15"/>
  <c r="E19" i="15"/>
  <c r="D18" i="15"/>
  <c r="E18" i="15" s="1"/>
  <c r="D15" i="15"/>
  <c r="E15" i="15"/>
  <c r="D14" i="15"/>
  <c r="E14" i="15"/>
  <c r="D13" i="15"/>
  <c r="E13" i="15"/>
  <c r="D12" i="15"/>
  <c r="E12" i="15" s="1"/>
  <c r="D11" i="15"/>
  <c r="E11" i="15"/>
  <c r="D10" i="15"/>
  <c r="E10" i="15"/>
  <c r="D32" i="14"/>
  <c r="E32" i="14"/>
  <c r="D31" i="14"/>
  <c r="E31" i="14" s="1"/>
  <c r="D30" i="14"/>
  <c r="E30" i="14"/>
  <c r="D29" i="14"/>
  <c r="E29" i="14"/>
  <c r="D28" i="14"/>
  <c r="E28" i="14"/>
  <c r="D25" i="14"/>
  <c r="E25" i="14" s="1"/>
  <c r="D24" i="14"/>
  <c r="E24" i="14"/>
  <c r="D23" i="14"/>
  <c r="E23" i="14"/>
  <c r="D21" i="14"/>
  <c r="E21" i="14" s="1"/>
  <c r="D20" i="14"/>
  <c r="E20" i="14" s="1"/>
  <c r="D19" i="14"/>
  <c r="E19" i="14" s="1"/>
  <c r="D18" i="14"/>
  <c r="E18" i="14"/>
  <c r="D15" i="14"/>
  <c r="E15" i="14" s="1"/>
  <c r="D14" i="14"/>
  <c r="E14" i="14" s="1"/>
  <c r="D13" i="14"/>
  <c r="E13" i="14" s="1"/>
  <c r="D12" i="14"/>
  <c r="E12" i="14"/>
  <c r="D11" i="14"/>
  <c r="E11" i="14" s="1"/>
  <c r="D32" i="13"/>
  <c r="E32" i="13" s="1"/>
  <c r="D31" i="13"/>
  <c r="E31" i="13" s="1"/>
  <c r="D30" i="13"/>
  <c r="E30" i="13"/>
  <c r="D29" i="13"/>
  <c r="E29" i="13" s="1"/>
  <c r="D28" i="13"/>
  <c r="E28" i="13" s="1"/>
  <c r="E27" i="13"/>
  <c r="D25" i="13"/>
  <c r="E25" i="13"/>
  <c r="D24" i="13"/>
  <c r="E24" i="13"/>
  <c r="D23" i="13"/>
  <c r="E23" i="13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 s="1"/>
  <c r="D19" i="12"/>
  <c r="E19" i="12"/>
  <c r="D18" i="12"/>
  <c r="E18" i="12" s="1"/>
  <c r="E17" i="12"/>
  <c r="D15" i="12"/>
  <c r="E15" i="12" s="1"/>
  <c r="D14" i="12"/>
  <c r="E14" i="12"/>
  <c r="D13" i="12"/>
  <c r="E13" i="12" s="1"/>
  <c r="D12" i="12"/>
  <c r="E12" i="12" s="1"/>
  <c r="D11" i="12"/>
  <c r="E11" i="12" s="1"/>
  <c r="D10" i="12"/>
  <c r="E10" i="12"/>
  <c r="D32" i="11"/>
  <c r="E32" i="11" s="1"/>
  <c r="D31" i="11"/>
  <c r="E31" i="11" s="1"/>
  <c r="D30" i="11"/>
  <c r="E30" i="11" s="1"/>
  <c r="D29" i="11"/>
  <c r="E29" i="11"/>
  <c r="D28" i="11"/>
  <c r="E28" i="11" s="1"/>
  <c r="D25" i="11"/>
  <c r="E25" i="11" s="1"/>
  <c r="D24" i="11"/>
  <c r="E24" i="11" s="1"/>
  <c r="D23" i="11"/>
  <c r="E23" i="11" s="1"/>
  <c r="D21" i="11"/>
  <c r="E21" i="11" s="1"/>
  <c r="D20" i="11"/>
  <c r="E20" i="11" s="1"/>
  <c r="D19" i="11"/>
  <c r="E19" i="11" s="1"/>
  <c r="D18" i="11"/>
  <c r="E18" i="11" s="1"/>
  <c r="D15" i="11"/>
  <c r="E15" i="11" s="1"/>
  <c r="D14" i="11"/>
  <c r="E14" i="11"/>
  <c r="D13" i="11"/>
  <c r="E13" i="11" s="1"/>
  <c r="D12" i="11"/>
  <c r="E12" i="11" s="1"/>
  <c r="D11" i="11"/>
  <c r="E11" i="11" s="1"/>
  <c r="D10" i="11"/>
  <c r="E10" i="11"/>
  <c r="D32" i="10"/>
  <c r="E32" i="10" s="1"/>
  <c r="D31" i="10"/>
  <c r="E31" i="10" s="1"/>
  <c r="D30" i="10"/>
  <c r="E30" i="10" s="1"/>
  <c r="D29" i="10"/>
  <c r="E29" i="10"/>
  <c r="D28" i="10"/>
  <c r="E28" i="10"/>
  <c r="D25" i="10"/>
  <c r="E25" i="10"/>
  <c r="D24" i="10"/>
  <c r="E24" i="10" s="1"/>
  <c r="D23" i="10"/>
  <c r="E23" i="10"/>
  <c r="D21" i="10"/>
  <c r="E21" i="10" s="1"/>
  <c r="D20" i="10"/>
  <c r="E20" i="10" s="1"/>
  <c r="D19" i="10"/>
  <c r="E19" i="10" s="1"/>
  <c r="D18" i="10"/>
  <c r="E18" i="10" s="1"/>
  <c r="D15" i="10"/>
  <c r="E15" i="10" s="1"/>
  <c r="D14" i="10"/>
  <c r="E14" i="10"/>
  <c r="D13" i="10"/>
  <c r="E13" i="10" s="1"/>
  <c r="D12" i="10"/>
  <c r="E12" i="10" s="1"/>
  <c r="D11" i="10"/>
  <c r="E11" i="10" s="1"/>
  <c r="D10" i="10"/>
  <c r="E10" i="10"/>
  <c r="D32" i="9"/>
  <c r="E32" i="9" s="1"/>
  <c r="D31" i="9"/>
  <c r="E31" i="9" s="1"/>
  <c r="D30" i="9"/>
  <c r="E30" i="9" s="1"/>
  <c r="D29" i="9"/>
  <c r="E29" i="9"/>
  <c r="D28" i="9"/>
  <c r="E28" i="9" s="1"/>
  <c r="D25" i="9"/>
  <c r="E25" i="9" s="1"/>
  <c r="D24" i="9"/>
  <c r="E24" i="9" s="1"/>
  <c r="D23" i="9"/>
  <c r="E23" i="9"/>
  <c r="D21" i="9"/>
  <c r="E21" i="9" s="1"/>
  <c r="D20" i="9"/>
  <c r="E20" i="9" s="1"/>
  <c r="D19" i="9"/>
  <c r="E19" i="9" s="1"/>
  <c r="D18" i="9"/>
  <c r="E18" i="9" s="1"/>
  <c r="D15" i="9"/>
  <c r="E15" i="9"/>
  <c r="D14" i="9"/>
  <c r="E14" i="9" s="1"/>
  <c r="D13" i="9"/>
  <c r="E13" i="9" s="1"/>
  <c r="D12" i="9"/>
  <c r="E12" i="9" s="1"/>
  <c r="D11" i="9"/>
  <c r="E11" i="9"/>
  <c r="D10" i="9"/>
  <c r="E10" i="9" s="1"/>
  <c r="D32" i="8"/>
  <c r="E32" i="8" s="1"/>
  <c r="D31" i="8"/>
  <c r="E31" i="8" s="1"/>
  <c r="D30" i="8"/>
  <c r="E30" i="8"/>
  <c r="D29" i="8"/>
  <c r="E29" i="8"/>
  <c r="D28" i="8"/>
  <c r="E28" i="8"/>
  <c r="D25" i="8"/>
  <c r="E25" i="8" s="1"/>
  <c r="D24" i="8"/>
  <c r="E24" i="8"/>
  <c r="D23" i="8"/>
  <c r="E23" i="8"/>
  <c r="D21" i="8"/>
  <c r="E21" i="8" s="1"/>
  <c r="D20" i="8"/>
  <c r="E20" i="8" s="1"/>
  <c r="D19" i="8"/>
  <c r="E19" i="8" s="1"/>
  <c r="D18" i="8"/>
  <c r="E18" i="8"/>
  <c r="D15" i="8"/>
  <c r="E15" i="8" s="1"/>
  <c r="D14" i="8"/>
  <c r="E14" i="8" s="1"/>
  <c r="D13" i="8"/>
  <c r="E13" i="8" s="1"/>
  <c r="D12" i="8"/>
  <c r="E12" i="8"/>
  <c r="D11" i="8"/>
  <c r="E11" i="8" s="1"/>
  <c r="D10" i="8"/>
  <c r="E10" i="8" s="1"/>
  <c r="D32" i="7"/>
  <c r="E32" i="7" s="1"/>
  <c r="D11" i="7"/>
  <c r="E11" i="7"/>
  <c r="D12" i="7"/>
  <c r="E12" i="7" s="1"/>
  <c r="D13" i="7"/>
  <c r="E13" i="7" s="1"/>
  <c r="D14" i="7"/>
  <c r="E14" i="7" s="1"/>
  <c r="D15" i="7"/>
  <c r="E15" i="7" s="1"/>
  <c r="D18" i="7"/>
  <c r="E18" i="7"/>
  <c r="D19" i="7"/>
  <c r="E19" i="7"/>
  <c r="D20" i="7"/>
  <c r="E20" i="7" s="1"/>
  <c r="D23" i="7"/>
  <c r="E23" i="7"/>
  <c r="D25" i="7"/>
  <c r="E25" i="7" s="1"/>
  <c r="D28" i="7"/>
  <c r="E28" i="7" s="1"/>
  <c r="D29" i="7"/>
  <c r="E29" i="7"/>
  <c r="D30" i="7"/>
  <c r="E30" i="7" s="1"/>
  <c r="D31" i="7"/>
  <c r="E31" i="7"/>
  <c r="D10" i="7"/>
  <c r="E10" i="7"/>
</calcChain>
</file>

<file path=xl/sharedStrings.xml><?xml version="1.0" encoding="utf-8"?>
<sst xmlns="http://schemas.openxmlformats.org/spreadsheetml/2006/main" count="751" uniqueCount="69">
  <si>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</si>
  <si>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</si>
  <si>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</si>
  <si>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</si>
  <si>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</si>
  <si>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</si>
  <si>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</si>
  <si>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Registro, m3</t>
  </si>
  <si>
    <t>Caudal liberado</t>
  </si>
  <si>
    <t>Control parcial semanal</t>
  </si>
  <si>
    <t>Q Intantaneo</t>
  </si>
  <si>
    <t>Meta</t>
  </si>
  <si>
    <t>Proy con avance</t>
  </si>
  <si>
    <t>hrs</t>
  </si>
  <si>
    <t>m3/d</t>
  </si>
  <si>
    <t>l/s</t>
  </si>
  <si>
    <t>Aporte  1 al 4 de Mayo</t>
  </si>
  <si>
    <t>m3</t>
  </si>
  <si>
    <t>Aporte  5 al 11 de Mayo</t>
  </si>
  <si>
    <t xml:space="preserve"> </t>
  </si>
  <si>
    <t>Aporte 12 al 18 de Mayo</t>
  </si>
  <si>
    <t>Aporte  19 al 25 de Mayo</t>
  </si>
  <si>
    <t>Aporte 26 al 31 de Mayo</t>
  </si>
  <si>
    <t>m3/mes  --&gt;</t>
  </si>
  <si>
    <t>&lt;-- Real mes finalizado</t>
  </si>
  <si>
    <t>Caudal mensual</t>
  </si>
  <si>
    <t xml:space="preserve">l/s </t>
  </si>
  <si>
    <t>l/s  --&gt;</t>
  </si>
  <si>
    <t>Diferencia</t>
  </si>
  <si>
    <t>Compromiso 30 l/s promedio mensual</t>
  </si>
  <si>
    <t>Registros diarios válvula drenaje compuerta La Ola</t>
  </si>
  <si>
    <t>Lectura De  Flujómetro Y Horarios</t>
  </si>
  <si>
    <t>1 de Mayo de 2025</t>
  </si>
  <si>
    <t>Lectura</t>
  </si>
  <si>
    <t>Diferencia  m³</t>
  </si>
  <si>
    <t>Observaciones</t>
  </si>
  <si>
    <t>Operador</t>
  </si>
  <si>
    <t>18:00 hrs Día anterior</t>
  </si>
  <si>
    <t>V.</t>
  </si>
  <si>
    <t>2 de mayo de 2025</t>
  </si>
  <si>
    <t>3 de mayo de 2025</t>
  </si>
  <si>
    <t>4 de mayo de 2025</t>
  </si>
  <si>
    <t>5 de mayo de 2025</t>
  </si>
  <si>
    <t>6 de mayo de 2025</t>
  </si>
  <si>
    <t>7 de mayo de 2025</t>
  </si>
  <si>
    <t>8 de mayo de 2025</t>
  </si>
  <si>
    <t>9 de mayo de 2025</t>
  </si>
  <si>
    <t>10 de mayo de 2025</t>
  </si>
  <si>
    <t>11 de mayo de 2025</t>
  </si>
  <si>
    <t>12 de mayo de 2025</t>
  </si>
  <si>
    <t>13 de mayo de 2025</t>
  </si>
  <si>
    <t>14 de mayo de 2025</t>
  </si>
  <si>
    <t>15 de mayo de 2025</t>
  </si>
  <si>
    <t>16 de mayo de 2025</t>
  </si>
  <si>
    <t>17 de mayo de 2025</t>
  </si>
  <si>
    <t>18 de mayo de 2025</t>
  </si>
  <si>
    <t>19 de mayo de 2025</t>
  </si>
  <si>
    <t>20 de mayo de2025</t>
  </si>
  <si>
    <t>21 de mayo de 2025</t>
  </si>
  <si>
    <t>22 de mayo de 2025</t>
  </si>
  <si>
    <t>23 de mayo de 2025</t>
  </si>
  <si>
    <t>24 de mayo de mayo 2025</t>
  </si>
  <si>
    <t>25 de mayo de 2025</t>
  </si>
  <si>
    <t>26 de mayo de 2025</t>
  </si>
  <si>
    <t>27 de mayo de 2025</t>
  </si>
  <si>
    <t>28 de mayo de 2025</t>
  </si>
  <si>
    <t>29 de mayo de 2025</t>
  </si>
  <si>
    <t>30 de mayo de 2025</t>
  </si>
  <si>
    <t>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</si>
</sst>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47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3" fontId="9" fillId="5" borderId="61" xfId="0" applyNumberFormat="1" applyFont="1" applyFill="1" applyBorder="1" applyAlignment="1">
      <alignment horizont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166" fontId="1" fillId="6" borderId="1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1" fillId="6" borderId="63" xfId="0" applyNumberFormat="1" applyFont="1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166" fontId="9" fillId="5" borderId="60" xfId="0" applyNumberFormat="1" applyFont="1" applyFill="1" applyBorder="1" applyAlignment="1">
      <alignment horizontal="center"/>
    </xf>
    <xf numFmtId="166" fontId="0" fillId="2" borderId="0" xfId="0" applyNumberFormat="1" applyFill="1"/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tabSelected="1" topLeftCell="A4" zoomScaleNormal="100" workbookViewId="0">
      <selection activeCell="F29" sqref="F29"/>
    </sheetView>
  </sheetViews>
  <sheetFormatPr defaultColWidth="11.42578125" defaultRowHeight="14.45"/>
  <cols>
    <col min="6" max="6" width="12.140625" customWidth="1"/>
    <col min="8" max="8" width="8.85546875" customWidth="1"/>
    <col min="9" max="9" width="4" customWidth="1"/>
    <col min="10" max="10" width="5.28515625" customWidth="1"/>
    <col min="12" max="12" width="8.42578125" customWidth="1"/>
    <col min="13" max="13" width="7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1"/>
      <c r="C4" s="60" t="s">
        <v>0</v>
      </c>
      <c r="D4" s="1"/>
      <c r="E4" s="1"/>
      <c r="F4" s="1"/>
      <c r="G4" s="1"/>
      <c r="H4" s="1"/>
      <c r="I4" s="1"/>
      <c r="J4" s="1"/>
      <c r="K4" s="60"/>
      <c r="L4" s="1"/>
      <c r="M4" s="1"/>
      <c r="N4" s="60" t="s">
        <v>1</v>
      </c>
      <c r="O4" s="1"/>
      <c r="P4" s="1"/>
      <c r="Q4" s="1"/>
      <c r="R4" s="1"/>
      <c r="S4" s="1"/>
      <c r="T4" s="1"/>
      <c r="U4" s="1"/>
      <c r="V4" s="1"/>
    </row>
    <row r="5" spans="1:22">
      <c r="A5" s="1"/>
      <c r="B5" s="1"/>
      <c r="C5" s="60" t="s">
        <v>2</v>
      </c>
      <c r="D5" s="60"/>
      <c r="E5" s="60"/>
      <c r="F5" s="60"/>
      <c r="G5" s="60"/>
      <c r="H5" s="60"/>
      <c r="I5" s="1"/>
      <c r="J5" s="1"/>
      <c r="K5" s="60"/>
      <c r="L5" s="1"/>
      <c r="M5" s="1"/>
      <c r="N5" s="60" t="s">
        <v>3</v>
      </c>
      <c r="O5" s="1"/>
      <c r="P5" s="1"/>
      <c r="Q5" s="1"/>
      <c r="R5" s="1"/>
      <c r="S5" s="1"/>
      <c r="T5" s="1"/>
      <c r="U5" s="1"/>
      <c r="V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R6" s="1"/>
      <c r="S6" s="1"/>
      <c r="T6" s="1"/>
      <c r="U6" s="1"/>
      <c r="V6" s="1"/>
    </row>
    <row r="7" spans="1:2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4.45" customHeight="1">
      <c r="A8" s="1"/>
      <c r="B8" s="1"/>
      <c r="C8" s="113" t="s">
        <v>4</v>
      </c>
      <c r="D8" s="113" t="s">
        <v>5</v>
      </c>
      <c r="E8" s="46" t="s">
        <v>6</v>
      </c>
      <c r="F8" s="113" t="s">
        <v>7</v>
      </c>
      <c r="G8" s="115" t="s">
        <v>8</v>
      </c>
      <c r="H8" s="116"/>
      <c r="I8" s="1"/>
      <c r="J8" s="60" t="s">
        <v>9</v>
      </c>
      <c r="K8" s="64"/>
      <c r="L8" s="64"/>
      <c r="M8" s="64"/>
      <c r="N8" s="109" t="s">
        <v>10</v>
      </c>
      <c r="O8" s="113" t="s">
        <v>11</v>
      </c>
      <c r="P8" s="109" t="s">
        <v>12</v>
      </c>
      <c r="Q8" s="1"/>
      <c r="R8" s="1"/>
      <c r="S8" s="1"/>
      <c r="T8" s="1"/>
      <c r="U8" s="1"/>
      <c r="V8" s="1"/>
    </row>
    <row r="9" spans="1:22">
      <c r="A9" s="1"/>
      <c r="B9" s="1"/>
      <c r="C9" s="114"/>
      <c r="D9" s="114"/>
      <c r="E9" s="100" t="s">
        <v>13</v>
      </c>
      <c r="F9" s="114"/>
      <c r="G9" s="117"/>
      <c r="H9" s="118"/>
      <c r="I9" s="1"/>
      <c r="J9" s="1"/>
      <c r="K9" s="64"/>
      <c r="L9" s="64"/>
      <c r="M9" s="64"/>
      <c r="N9" s="110"/>
      <c r="O9" s="114"/>
      <c r="P9" s="110"/>
      <c r="Q9" s="1"/>
      <c r="R9" s="1"/>
      <c r="S9" s="1"/>
      <c r="T9" s="1"/>
      <c r="U9" s="1"/>
      <c r="V9" s="1"/>
    </row>
    <row r="10" spans="1:22">
      <c r="A10" s="1"/>
      <c r="B10" s="1"/>
      <c r="C10" s="46">
        <v>0</v>
      </c>
      <c r="D10" s="79">
        <v>45777</v>
      </c>
      <c r="E10" s="80">
        <v>0.33333333333333331</v>
      </c>
      <c r="F10" s="81">
        <v>4487336</v>
      </c>
      <c r="G10" s="68" t="s">
        <v>14</v>
      </c>
      <c r="H10" s="68" t="s">
        <v>15</v>
      </c>
      <c r="I10" s="1"/>
      <c r="J10" s="1"/>
      <c r="K10" s="64"/>
      <c r="L10" s="64"/>
      <c r="M10" s="64"/>
      <c r="N10" s="101" t="s">
        <v>15</v>
      </c>
      <c r="O10" s="46" t="s">
        <v>14</v>
      </c>
      <c r="P10" s="101" t="s">
        <v>14</v>
      </c>
      <c r="Q10" s="1"/>
      <c r="R10" s="1"/>
      <c r="S10" s="1"/>
      <c r="T10" s="1"/>
      <c r="U10" s="1"/>
      <c r="V10" s="1"/>
    </row>
    <row r="11" spans="1:22">
      <c r="A11" s="1"/>
      <c r="B11" s="1"/>
      <c r="C11" s="47">
        <v>1</v>
      </c>
      <c r="D11" s="48">
        <v>45778</v>
      </c>
      <c r="E11" s="61">
        <v>0.33333333333333331</v>
      </c>
      <c r="F11" s="49">
        <f>'Día 1'!C16</f>
        <v>4490028</v>
      </c>
      <c r="G11" s="49">
        <f>F11-F10</f>
        <v>2692</v>
      </c>
      <c r="H11" s="50">
        <f>G11*1000/24/60/60</f>
        <v>31.157407407407408</v>
      </c>
      <c r="I11" s="1"/>
      <c r="J11" s="106" t="s">
        <v>16</v>
      </c>
      <c r="K11" s="107"/>
      <c r="L11" s="108"/>
      <c r="N11" s="49">
        <v>30</v>
      </c>
      <c r="O11" s="49">
        <f>N11*60*60*24/1000</f>
        <v>2592</v>
      </c>
      <c r="P11" s="49">
        <f t="shared" ref="P11:P40" si="0">G11</f>
        <v>2692</v>
      </c>
      <c r="Q11" s="1"/>
      <c r="R11" s="1"/>
      <c r="S11" s="1"/>
      <c r="T11" s="1"/>
      <c r="U11" s="1"/>
      <c r="V11" s="1"/>
    </row>
    <row r="12" spans="1:22">
      <c r="A12" s="1"/>
      <c r="B12" s="1"/>
      <c r="C12" s="47">
        <v>2</v>
      </c>
      <c r="D12" s="48">
        <v>45779</v>
      </c>
      <c r="E12" s="61">
        <v>0.33333333333333331</v>
      </c>
      <c r="F12" s="49">
        <f>'Día 2'!C16</f>
        <v>4492802</v>
      </c>
      <c r="G12" s="49">
        <f t="shared" ref="G12:G41" si="1">F12-F11</f>
        <v>2774</v>
      </c>
      <c r="H12" s="50">
        <f t="shared" ref="H12:H41" si="2">G12*1000/24/60/60</f>
        <v>32.106481481481481</v>
      </c>
      <c r="J12" s="62"/>
      <c r="K12" s="67">
        <f>SUM(G11:G14)</f>
        <v>10897</v>
      </c>
      <c r="L12" s="69" t="s">
        <v>17</v>
      </c>
      <c r="M12" s="66"/>
      <c r="N12" s="49">
        <v>30</v>
      </c>
      <c r="O12" s="49">
        <f t="shared" ref="O12:O39" si="3">N12*60*60*24/1000</f>
        <v>2592</v>
      </c>
      <c r="P12" s="49">
        <f t="shared" si="0"/>
        <v>2774</v>
      </c>
      <c r="Q12" s="1"/>
      <c r="R12" s="1"/>
      <c r="S12" s="1"/>
      <c r="T12" s="1"/>
      <c r="U12" s="1"/>
      <c r="V12" s="1"/>
    </row>
    <row r="13" spans="1:22">
      <c r="A13" s="1"/>
      <c r="B13" s="1"/>
      <c r="C13" s="47">
        <v>3</v>
      </c>
      <c r="D13" s="48">
        <v>45780</v>
      </c>
      <c r="E13" s="61">
        <v>0.33333333333333331</v>
      </c>
      <c r="F13" s="49">
        <f>'Día 3'!C16</f>
        <v>4495511</v>
      </c>
      <c r="G13" s="49">
        <f t="shared" si="1"/>
        <v>2709</v>
      </c>
      <c r="H13" s="50">
        <f t="shared" si="2"/>
        <v>31.354166666666668</v>
      </c>
      <c r="I13" s="1"/>
      <c r="J13" s="62"/>
      <c r="K13" s="72">
        <f>K12*1000/4/24/60/60</f>
        <v>31.530671296296298</v>
      </c>
      <c r="L13" s="72" t="s">
        <v>15</v>
      </c>
      <c r="M13" s="66"/>
      <c r="N13" s="49">
        <v>30</v>
      </c>
      <c r="O13" s="49">
        <f t="shared" si="3"/>
        <v>2592</v>
      </c>
      <c r="P13" s="49">
        <f t="shared" si="0"/>
        <v>2709</v>
      </c>
      <c r="Q13" s="1"/>
      <c r="R13" s="1"/>
      <c r="S13" s="1"/>
      <c r="T13" s="1"/>
      <c r="U13" s="1"/>
      <c r="V13" s="1"/>
    </row>
    <row r="14" spans="1:22">
      <c r="A14" s="1"/>
      <c r="B14" s="1"/>
      <c r="C14" s="47">
        <v>4</v>
      </c>
      <c r="D14" s="48">
        <v>45781</v>
      </c>
      <c r="E14" s="61">
        <v>0.33333333333333331</v>
      </c>
      <c r="F14" s="49">
        <f>'Día 4'!C16</f>
        <v>4498233</v>
      </c>
      <c r="G14" s="49">
        <f t="shared" si="1"/>
        <v>2722</v>
      </c>
      <c r="H14" s="50">
        <f t="shared" si="2"/>
        <v>31.50462962962963</v>
      </c>
      <c r="I14" s="1"/>
      <c r="J14" s="63"/>
      <c r="K14" s="70"/>
      <c r="L14" s="71"/>
      <c r="M14" s="66"/>
      <c r="N14" s="49">
        <v>30</v>
      </c>
      <c r="O14" s="49">
        <f t="shared" si="3"/>
        <v>2592</v>
      </c>
      <c r="P14" s="49">
        <f t="shared" si="0"/>
        <v>2722</v>
      </c>
      <c r="Q14" s="1"/>
      <c r="R14" s="1"/>
      <c r="S14" s="1"/>
      <c r="T14" s="1"/>
      <c r="U14" s="1"/>
      <c r="V14" s="1"/>
    </row>
    <row r="15" spans="1:22">
      <c r="A15" s="1"/>
      <c r="B15" s="1"/>
      <c r="C15" s="47">
        <v>5</v>
      </c>
      <c r="D15" s="48">
        <v>45782</v>
      </c>
      <c r="E15" s="61">
        <v>0.33333333333333331</v>
      </c>
      <c r="F15" s="49">
        <f>'Día 5'!C16</f>
        <v>4500878</v>
      </c>
      <c r="G15" s="49">
        <f t="shared" si="1"/>
        <v>2645</v>
      </c>
      <c r="H15" s="50">
        <f t="shared" si="2"/>
        <v>30.613425925925924</v>
      </c>
      <c r="I15" s="1"/>
      <c r="J15" s="1"/>
      <c r="K15" s="67"/>
      <c r="L15" s="65"/>
      <c r="M15" s="66"/>
      <c r="N15" s="49">
        <v>30</v>
      </c>
      <c r="O15" s="49">
        <f t="shared" si="3"/>
        <v>2592</v>
      </c>
      <c r="P15" s="49">
        <f t="shared" si="0"/>
        <v>2645</v>
      </c>
      <c r="Q15" s="1"/>
      <c r="R15" s="1"/>
      <c r="S15" s="1"/>
      <c r="T15" s="1"/>
      <c r="U15" s="1"/>
      <c r="V15" s="1"/>
    </row>
    <row r="16" spans="1:22">
      <c r="A16" s="1"/>
      <c r="B16" s="1"/>
      <c r="C16" s="47">
        <v>6</v>
      </c>
      <c r="D16" s="48">
        <v>45783</v>
      </c>
      <c r="E16" s="61">
        <v>0.33333333333333331</v>
      </c>
      <c r="F16" s="49">
        <f>'DÍa 6'!C16</f>
        <v>4503490</v>
      </c>
      <c r="G16" s="49">
        <f t="shared" si="1"/>
        <v>2612</v>
      </c>
      <c r="H16" s="50">
        <f t="shared" si="2"/>
        <v>30.231481481481481</v>
      </c>
      <c r="I16" s="1"/>
      <c r="J16" s="1"/>
      <c r="K16" s="67"/>
      <c r="L16" s="65"/>
      <c r="M16" s="66"/>
      <c r="N16" s="49">
        <v>30</v>
      </c>
      <c r="O16" s="49">
        <f t="shared" si="3"/>
        <v>2592</v>
      </c>
      <c r="P16" s="49">
        <f t="shared" si="0"/>
        <v>2612</v>
      </c>
      <c r="Q16" s="1"/>
      <c r="R16" s="1"/>
      <c r="S16" s="1"/>
      <c r="T16" s="1"/>
      <c r="U16" s="1"/>
      <c r="V16" s="1"/>
    </row>
    <row r="17" spans="1:22">
      <c r="A17" s="1"/>
      <c r="B17" s="1"/>
      <c r="C17" s="47">
        <v>7</v>
      </c>
      <c r="D17" s="48">
        <v>45784</v>
      </c>
      <c r="E17" s="61">
        <v>0.33333333333333331</v>
      </c>
      <c r="F17" s="49">
        <f>'Día 7'!C16</f>
        <v>4506168</v>
      </c>
      <c r="G17" s="49">
        <f t="shared" si="1"/>
        <v>2678</v>
      </c>
      <c r="H17" s="50">
        <f t="shared" si="2"/>
        <v>30.99537037037037</v>
      </c>
      <c r="I17" s="1"/>
      <c r="J17" s="106" t="s">
        <v>18</v>
      </c>
      <c r="K17" s="107"/>
      <c r="L17" s="108"/>
      <c r="M17" s="66"/>
      <c r="N17" s="49">
        <v>30</v>
      </c>
      <c r="O17" s="49">
        <f t="shared" si="3"/>
        <v>2592</v>
      </c>
      <c r="P17" s="49">
        <f t="shared" si="0"/>
        <v>2678</v>
      </c>
      <c r="Q17" s="1"/>
      <c r="R17" s="1"/>
      <c r="S17" s="1"/>
      <c r="T17" s="1"/>
      <c r="U17" s="1"/>
      <c r="V17" s="1"/>
    </row>
    <row r="18" spans="1:22">
      <c r="A18" s="1"/>
      <c r="B18" s="1"/>
      <c r="C18" s="47">
        <v>8</v>
      </c>
      <c r="D18" s="48">
        <v>45785</v>
      </c>
      <c r="E18" s="61">
        <v>0.33333333333333331</v>
      </c>
      <c r="F18" s="49">
        <f>'Día 8'!C16</f>
        <v>4508912</v>
      </c>
      <c r="G18" s="49">
        <f t="shared" si="1"/>
        <v>2744</v>
      </c>
      <c r="H18" s="50">
        <f t="shared" si="2"/>
        <v>31.759259259259256</v>
      </c>
      <c r="J18" s="62"/>
      <c r="K18" s="67">
        <f>SUM(G15:G21)</f>
        <v>18818</v>
      </c>
      <c r="L18" s="69" t="s">
        <v>17</v>
      </c>
      <c r="M18" s="66"/>
      <c r="N18" s="49">
        <v>30</v>
      </c>
      <c r="O18" s="49">
        <f t="shared" si="3"/>
        <v>2592</v>
      </c>
      <c r="P18" s="49">
        <f t="shared" si="0"/>
        <v>2744</v>
      </c>
      <c r="Q18" s="1"/>
      <c r="R18" s="1"/>
      <c r="S18" s="1"/>
      <c r="T18" s="1"/>
      <c r="U18" s="1"/>
      <c r="V18" s="1"/>
    </row>
    <row r="19" spans="1:22">
      <c r="A19" s="1"/>
      <c r="B19" s="1"/>
      <c r="C19" s="47">
        <v>9</v>
      </c>
      <c r="D19" s="48">
        <v>45786</v>
      </c>
      <c r="E19" s="61">
        <v>0.33333333333333331</v>
      </c>
      <c r="F19" s="49">
        <f>'Día 9'!C16</f>
        <v>4511537</v>
      </c>
      <c r="G19" s="49">
        <f t="shared" si="1"/>
        <v>2625</v>
      </c>
      <c r="H19" s="50">
        <f t="shared" si="2"/>
        <v>30.381944444444446</v>
      </c>
      <c r="I19" s="1"/>
      <c r="J19" s="62"/>
      <c r="K19" s="72">
        <f>K18*1000/7/24/60/60</f>
        <v>31.114417989417984</v>
      </c>
      <c r="L19" s="72" t="s">
        <v>15</v>
      </c>
      <c r="M19" s="66"/>
      <c r="N19" s="49">
        <v>30</v>
      </c>
      <c r="O19" s="49">
        <f t="shared" si="3"/>
        <v>2592</v>
      </c>
      <c r="P19" s="49">
        <f t="shared" si="0"/>
        <v>2625</v>
      </c>
      <c r="Q19" s="1"/>
      <c r="R19" s="1"/>
      <c r="S19" s="1"/>
      <c r="T19" s="1"/>
      <c r="U19" s="1"/>
      <c r="V19" s="1"/>
    </row>
    <row r="20" spans="1:22">
      <c r="A20" s="1"/>
      <c r="B20" s="1"/>
      <c r="C20" s="47">
        <v>10</v>
      </c>
      <c r="D20" s="48">
        <v>45787</v>
      </c>
      <c r="E20" s="61">
        <v>0.33333333333333331</v>
      </c>
      <c r="F20" s="49">
        <f>'Día 10'!C16</f>
        <v>4514274</v>
      </c>
      <c r="G20" s="49">
        <f t="shared" si="1"/>
        <v>2737</v>
      </c>
      <c r="H20" s="50">
        <f t="shared" si="2"/>
        <v>31.678240740740744</v>
      </c>
      <c r="I20" s="1"/>
      <c r="J20" s="63"/>
      <c r="K20" s="70"/>
      <c r="L20" s="71"/>
      <c r="M20" s="66"/>
      <c r="N20" s="49">
        <v>30</v>
      </c>
      <c r="O20" s="49">
        <f t="shared" si="3"/>
        <v>2592</v>
      </c>
      <c r="P20" s="49">
        <f t="shared" si="0"/>
        <v>2737</v>
      </c>
      <c r="Q20" s="1"/>
      <c r="R20" s="1"/>
      <c r="S20" s="1"/>
      <c r="T20" s="1"/>
      <c r="U20" s="1"/>
      <c r="V20" s="1"/>
    </row>
    <row r="21" spans="1:22">
      <c r="A21" s="1"/>
      <c r="B21" s="1"/>
      <c r="C21" s="47">
        <v>11</v>
      </c>
      <c r="D21" s="48">
        <v>45788</v>
      </c>
      <c r="E21" s="61">
        <v>0.33333333333333331</v>
      </c>
      <c r="F21" s="49">
        <f>'Día 11'!C16</f>
        <v>4517051</v>
      </c>
      <c r="G21" s="49">
        <f t="shared" si="1"/>
        <v>2777</v>
      </c>
      <c r="H21" s="50">
        <f t="shared" si="2"/>
        <v>32.141203703703702</v>
      </c>
      <c r="I21" s="1"/>
      <c r="J21" s="1"/>
      <c r="K21" s="102"/>
      <c r="L21" s="65"/>
      <c r="M21" s="66"/>
      <c r="N21" s="49">
        <v>30</v>
      </c>
      <c r="O21" s="49">
        <f t="shared" si="3"/>
        <v>2592</v>
      </c>
      <c r="P21" s="49">
        <f t="shared" si="0"/>
        <v>2777</v>
      </c>
      <c r="Q21" s="1"/>
      <c r="R21" s="1"/>
      <c r="S21" s="1"/>
      <c r="T21" s="1"/>
      <c r="U21" s="1"/>
      <c r="V21" s="1"/>
    </row>
    <row r="22" spans="1:22">
      <c r="A22" s="1"/>
      <c r="B22" s="1"/>
      <c r="C22" s="47">
        <v>12</v>
      </c>
      <c r="D22" s="48">
        <v>45789</v>
      </c>
      <c r="E22" s="61">
        <v>0.33333333333333331</v>
      </c>
      <c r="F22" s="49">
        <f>'Día 12'!C16</f>
        <v>4519801</v>
      </c>
      <c r="G22" s="49">
        <f t="shared" si="1"/>
        <v>2750</v>
      </c>
      <c r="H22" s="50">
        <f t="shared" si="2"/>
        <v>31.828703703703702</v>
      </c>
      <c r="I22" s="1"/>
      <c r="J22" s="1"/>
      <c r="K22" s="102"/>
      <c r="L22" s="65"/>
      <c r="M22" s="66"/>
      <c r="N22" s="49">
        <v>30</v>
      </c>
      <c r="O22" s="49">
        <f t="shared" si="3"/>
        <v>2592</v>
      </c>
      <c r="P22" s="49">
        <f t="shared" si="0"/>
        <v>2750</v>
      </c>
      <c r="Q22" s="1"/>
      <c r="R22" s="1" t="s">
        <v>19</v>
      </c>
      <c r="S22" s="1"/>
      <c r="T22" s="1"/>
      <c r="U22" s="1"/>
      <c r="V22" s="1"/>
    </row>
    <row r="23" spans="1:22">
      <c r="A23" s="1"/>
      <c r="B23" s="1"/>
      <c r="C23" s="47">
        <v>13</v>
      </c>
      <c r="D23" s="48">
        <v>45790</v>
      </c>
      <c r="E23" s="61">
        <v>0.33333333333333331</v>
      </c>
      <c r="F23" s="49">
        <f>'Día 13'!C16</f>
        <v>4522491</v>
      </c>
      <c r="G23" s="49">
        <f t="shared" si="1"/>
        <v>2690</v>
      </c>
      <c r="H23" s="50">
        <f t="shared" si="2"/>
        <v>31.134259259259256</v>
      </c>
      <c r="I23" s="1"/>
      <c r="J23" s="106" t="s">
        <v>20</v>
      </c>
      <c r="K23" s="107"/>
      <c r="L23" s="108"/>
      <c r="M23" s="66"/>
      <c r="N23" s="49">
        <v>30</v>
      </c>
      <c r="O23" s="49">
        <f t="shared" si="3"/>
        <v>2592</v>
      </c>
      <c r="P23" s="49">
        <f t="shared" si="0"/>
        <v>2690</v>
      </c>
      <c r="Q23" s="1"/>
      <c r="R23" s="1"/>
      <c r="S23" s="1"/>
      <c r="T23" s="1"/>
      <c r="U23" s="1"/>
      <c r="V23" s="1"/>
    </row>
    <row r="24" spans="1:22">
      <c r="A24" s="1"/>
      <c r="B24" s="1"/>
      <c r="C24" s="47">
        <v>14</v>
      </c>
      <c r="D24" s="48">
        <v>45791</v>
      </c>
      <c r="E24" s="61">
        <v>0.33333333333333331</v>
      </c>
      <c r="F24" s="49">
        <f>'Día 14'!C16</f>
        <v>4525305</v>
      </c>
      <c r="G24" s="49">
        <f t="shared" si="1"/>
        <v>2814</v>
      </c>
      <c r="H24" s="50">
        <f t="shared" si="2"/>
        <v>32.569444444444443</v>
      </c>
      <c r="J24" s="62"/>
      <c r="K24" s="67">
        <f>SUM(G22:G28)</f>
        <v>19716</v>
      </c>
      <c r="L24" s="69" t="s">
        <v>17</v>
      </c>
      <c r="M24" s="66"/>
      <c r="N24" s="49">
        <v>30</v>
      </c>
      <c r="O24" s="49">
        <f t="shared" si="3"/>
        <v>2592</v>
      </c>
      <c r="P24" s="49">
        <f t="shared" si="0"/>
        <v>2814</v>
      </c>
      <c r="Q24" s="1"/>
      <c r="R24" s="1"/>
      <c r="S24" s="1"/>
      <c r="T24" s="1"/>
      <c r="U24" s="1"/>
      <c r="V24" s="1"/>
    </row>
    <row r="25" spans="1:22">
      <c r="A25" s="1"/>
      <c r="B25" s="1"/>
      <c r="C25" s="47">
        <v>15</v>
      </c>
      <c r="D25" s="48">
        <v>45792</v>
      </c>
      <c r="E25" s="61">
        <v>0.33333333333333331</v>
      </c>
      <c r="F25" s="49">
        <f>'Día 15'!C16</f>
        <v>4528150</v>
      </c>
      <c r="G25" s="49">
        <f t="shared" si="1"/>
        <v>2845</v>
      </c>
      <c r="H25" s="50">
        <f t="shared" si="2"/>
        <v>32.92824074074074</v>
      </c>
      <c r="I25" s="1"/>
      <c r="J25" s="62"/>
      <c r="K25" s="72">
        <f>K24*1000/7/24/60/60</f>
        <v>32.599206349206348</v>
      </c>
      <c r="L25" s="72" t="s">
        <v>15</v>
      </c>
      <c r="M25" s="66"/>
      <c r="N25" s="49">
        <v>30</v>
      </c>
      <c r="O25" s="49">
        <f t="shared" si="3"/>
        <v>2592</v>
      </c>
      <c r="P25" s="49">
        <f t="shared" si="0"/>
        <v>2845</v>
      </c>
      <c r="Q25" s="1"/>
      <c r="R25" s="1"/>
      <c r="S25" s="1"/>
      <c r="T25" s="1"/>
      <c r="U25" s="1"/>
      <c r="V25" s="1"/>
    </row>
    <row r="26" spans="1:22">
      <c r="A26" s="1"/>
      <c r="B26" s="1"/>
      <c r="C26" s="47">
        <v>16</v>
      </c>
      <c r="D26" s="48">
        <v>45793</v>
      </c>
      <c r="E26" s="61">
        <v>0.33333333333333331</v>
      </c>
      <c r="F26" s="49">
        <f>'Día 16'!C16</f>
        <v>4530997</v>
      </c>
      <c r="G26" s="49">
        <f t="shared" si="1"/>
        <v>2847</v>
      </c>
      <c r="H26" s="50">
        <f t="shared" si="2"/>
        <v>32.951388888888886</v>
      </c>
      <c r="I26" s="1"/>
      <c r="J26" s="63"/>
      <c r="K26" s="70"/>
      <c r="L26" s="71"/>
      <c r="M26" s="66"/>
      <c r="N26" s="49">
        <v>30</v>
      </c>
      <c r="O26" s="49">
        <f t="shared" si="3"/>
        <v>2592</v>
      </c>
      <c r="P26" s="49">
        <f t="shared" si="0"/>
        <v>2847</v>
      </c>
      <c r="Q26" s="1"/>
      <c r="R26" s="1"/>
      <c r="S26" s="1"/>
      <c r="T26" s="1"/>
      <c r="U26" s="1"/>
      <c r="V26" s="1"/>
    </row>
    <row r="27" spans="1:22">
      <c r="A27" s="1"/>
      <c r="B27" s="1"/>
      <c r="C27" s="47">
        <v>17</v>
      </c>
      <c r="D27" s="48">
        <v>45794</v>
      </c>
      <c r="E27" s="61">
        <v>0.33333333333333331</v>
      </c>
      <c r="F27" s="49">
        <f>'Día 17'!C16</f>
        <v>4533894</v>
      </c>
      <c r="G27" s="49">
        <f t="shared" si="1"/>
        <v>2897</v>
      </c>
      <c r="H27" s="50">
        <f t="shared" si="2"/>
        <v>33.530092592592588</v>
      </c>
      <c r="I27" s="1"/>
      <c r="J27" s="1"/>
      <c r="K27" s="102"/>
      <c r="L27" s="65"/>
      <c r="M27" s="66"/>
      <c r="N27" s="49">
        <v>30</v>
      </c>
      <c r="O27" s="49">
        <f t="shared" si="3"/>
        <v>2592</v>
      </c>
      <c r="P27" s="49">
        <f t="shared" si="0"/>
        <v>2897</v>
      </c>
      <c r="Q27" s="1"/>
      <c r="R27" s="1"/>
      <c r="S27" s="1"/>
      <c r="T27" s="1"/>
      <c r="U27" s="1"/>
      <c r="V27" s="1"/>
    </row>
    <row r="28" spans="1:22">
      <c r="A28" s="1"/>
      <c r="B28" s="1"/>
      <c r="C28" s="47">
        <v>18</v>
      </c>
      <c r="D28" s="48">
        <v>45795</v>
      </c>
      <c r="E28" s="61">
        <v>0.33333333333333331</v>
      </c>
      <c r="F28" s="49">
        <f>'Día 18'!C16</f>
        <v>4536767</v>
      </c>
      <c r="G28" s="49">
        <f t="shared" si="1"/>
        <v>2873</v>
      </c>
      <c r="H28" s="50">
        <f t="shared" si="2"/>
        <v>33.252314814814817</v>
      </c>
      <c r="I28" s="1"/>
      <c r="J28" s="1"/>
      <c r="K28" s="102"/>
      <c r="L28" s="65"/>
      <c r="M28" s="66"/>
      <c r="N28" s="49">
        <v>30</v>
      </c>
      <c r="O28" s="49">
        <f t="shared" si="3"/>
        <v>2592</v>
      </c>
      <c r="P28" s="49">
        <f t="shared" si="0"/>
        <v>2873</v>
      </c>
      <c r="Q28" s="1"/>
      <c r="R28" s="1"/>
      <c r="S28" s="1"/>
      <c r="T28" s="1"/>
      <c r="U28" s="1"/>
      <c r="V28" s="1"/>
    </row>
    <row r="29" spans="1:22">
      <c r="A29" s="1"/>
      <c r="B29" s="1"/>
      <c r="C29" s="47">
        <v>19</v>
      </c>
      <c r="D29" s="48">
        <v>45796</v>
      </c>
      <c r="E29" s="61">
        <v>0.33333333333333331</v>
      </c>
      <c r="F29" s="49">
        <f>'Día 19'!C16</f>
        <v>4539674</v>
      </c>
      <c r="G29" s="49">
        <f t="shared" si="1"/>
        <v>2907</v>
      </c>
      <c r="H29" s="50">
        <f t="shared" si="2"/>
        <v>33.645833333333336</v>
      </c>
      <c r="I29" s="1"/>
      <c r="J29" s="106" t="s">
        <v>21</v>
      </c>
      <c r="K29" s="107"/>
      <c r="L29" s="108"/>
      <c r="M29" s="66"/>
      <c r="N29" s="49">
        <v>30</v>
      </c>
      <c r="O29" s="49">
        <f t="shared" si="3"/>
        <v>2592</v>
      </c>
      <c r="P29" s="49">
        <f t="shared" si="0"/>
        <v>2907</v>
      </c>
      <c r="Q29" s="1"/>
      <c r="R29" s="1"/>
      <c r="S29" s="1"/>
      <c r="T29" s="1"/>
      <c r="U29" s="1"/>
      <c r="V29" s="1"/>
    </row>
    <row r="30" spans="1:22">
      <c r="A30" s="1"/>
      <c r="B30" s="1"/>
      <c r="C30" s="47">
        <v>20</v>
      </c>
      <c r="D30" s="48">
        <v>45797</v>
      </c>
      <c r="E30" s="61">
        <v>0.33333333333333331</v>
      </c>
      <c r="F30" s="49">
        <f>'Día 20'!C16</f>
        <v>4542619</v>
      </c>
      <c r="G30" s="49">
        <f t="shared" si="1"/>
        <v>2945</v>
      </c>
      <c r="H30" s="50">
        <f t="shared" si="2"/>
        <v>34.085648148148145</v>
      </c>
      <c r="J30" s="62"/>
      <c r="K30" s="67">
        <f>SUM(G29:G35)</f>
        <v>20521</v>
      </c>
      <c r="L30" s="69" t="s">
        <v>17</v>
      </c>
      <c r="M30" s="66"/>
      <c r="N30" s="49">
        <v>30</v>
      </c>
      <c r="O30" s="49">
        <f t="shared" si="3"/>
        <v>2592</v>
      </c>
      <c r="P30" s="49">
        <f t="shared" si="0"/>
        <v>2945</v>
      </c>
      <c r="Q30" s="1"/>
      <c r="R30" s="1"/>
      <c r="S30" s="1"/>
      <c r="T30" s="1"/>
      <c r="U30" s="1"/>
      <c r="V30" s="1"/>
    </row>
    <row r="31" spans="1:22">
      <c r="A31" s="1"/>
      <c r="B31" s="1"/>
      <c r="C31" s="47">
        <v>21</v>
      </c>
      <c r="D31" s="48">
        <v>45798</v>
      </c>
      <c r="E31" s="61">
        <v>0.33333333333333331</v>
      </c>
      <c r="F31" s="49">
        <f>'Día 21'!C16</f>
        <v>4545549</v>
      </c>
      <c r="G31" s="49">
        <f t="shared" si="1"/>
        <v>2930</v>
      </c>
      <c r="H31" s="50">
        <f t="shared" si="2"/>
        <v>33.912037037037038</v>
      </c>
      <c r="I31" s="1"/>
      <c r="J31" s="62"/>
      <c r="K31" s="72">
        <f>K30*1000/7/24/60/60</f>
        <v>33.930224867724867</v>
      </c>
      <c r="L31" s="72" t="s">
        <v>15</v>
      </c>
      <c r="M31" s="66"/>
      <c r="N31" s="49">
        <v>30</v>
      </c>
      <c r="O31" s="49">
        <f t="shared" si="3"/>
        <v>2592</v>
      </c>
      <c r="P31" s="49">
        <f t="shared" si="0"/>
        <v>2930</v>
      </c>
      <c r="Q31" s="1"/>
      <c r="R31" s="1"/>
      <c r="S31" s="1"/>
      <c r="T31" s="1"/>
      <c r="U31" s="1"/>
      <c r="V31" s="1"/>
    </row>
    <row r="32" spans="1:22">
      <c r="A32" s="1"/>
      <c r="B32" s="1"/>
      <c r="C32" s="47">
        <v>22</v>
      </c>
      <c r="D32" s="48">
        <v>45799</v>
      </c>
      <c r="E32" s="61">
        <v>0.33333333333333331</v>
      </c>
      <c r="F32" s="49">
        <f>'Día 22'!C16</f>
        <v>4548460</v>
      </c>
      <c r="G32" s="49">
        <f t="shared" si="1"/>
        <v>2911</v>
      </c>
      <c r="H32" s="50">
        <f t="shared" si="2"/>
        <v>33.692129629629633</v>
      </c>
      <c r="I32" s="1"/>
      <c r="J32" s="63"/>
      <c r="K32" s="70"/>
      <c r="L32" s="71"/>
      <c r="M32" s="66"/>
      <c r="N32" s="49">
        <v>30</v>
      </c>
      <c r="O32" s="49">
        <f t="shared" si="3"/>
        <v>2592</v>
      </c>
      <c r="P32" s="49">
        <f t="shared" si="0"/>
        <v>2911</v>
      </c>
      <c r="Q32" s="1"/>
      <c r="R32" s="1"/>
      <c r="S32" s="1"/>
      <c r="T32" s="1"/>
      <c r="U32" s="1"/>
      <c r="V32" s="1"/>
    </row>
    <row r="33" spans="1:22">
      <c r="A33" s="1"/>
      <c r="B33" s="1"/>
      <c r="C33" s="47">
        <v>23</v>
      </c>
      <c r="D33" s="48">
        <v>45800</v>
      </c>
      <c r="E33" s="61">
        <v>0.33333333333333331</v>
      </c>
      <c r="F33" s="49">
        <f>'Día 23'!C16</f>
        <v>4551352</v>
      </c>
      <c r="G33" s="49">
        <f t="shared" si="1"/>
        <v>2892</v>
      </c>
      <c r="H33" s="50">
        <f t="shared" si="2"/>
        <v>33.472222222222221</v>
      </c>
      <c r="I33" s="1"/>
      <c r="J33" s="1"/>
      <c r="K33" s="102"/>
      <c r="L33" s="65"/>
      <c r="M33" s="66"/>
      <c r="N33" s="49">
        <v>30</v>
      </c>
      <c r="O33" s="49">
        <f t="shared" si="3"/>
        <v>2592</v>
      </c>
      <c r="P33" s="49">
        <f t="shared" si="0"/>
        <v>2892</v>
      </c>
      <c r="Q33" s="1"/>
      <c r="R33" s="1"/>
      <c r="S33" s="1"/>
      <c r="T33" s="1"/>
      <c r="U33" s="1"/>
      <c r="V33" s="1"/>
    </row>
    <row r="34" spans="1:22">
      <c r="A34" s="1"/>
      <c r="B34" s="1"/>
      <c r="C34" s="47">
        <v>24</v>
      </c>
      <c r="D34" s="48">
        <v>45801</v>
      </c>
      <c r="E34" s="61">
        <v>0.33333333333333331</v>
      </c>
      <c r="F34" s="49">
        <f>'Día 24'!C16</f>
        <v>4554302</v>
      </c>
      <c r="G34" s="49">
        <f t="shared" si="1"/>
        <v>2950</v>
      </c>
      <c r="H34" s="50">
        <f t="shared" si="2"/>
        <v>34.143518518518519</v>
      </c>
      <c r="I34" s="1"/>
      <c r="J34" s="1"/>
      <c r="K34" s="102"/>
      <c r="L34" s="65"/>
      <c r="M34" s="66"/>
      <c r="N34" s="49">
        <v>30</v>
      </c>
      <c r="O34" s="49">
        <f t="shared" si="3"/>
        <v>2592</v>
      </c>
      <c r="P34" s="49">
        <f t="shared" si="0"/>
        <v>2950</v>
      </c>
      <c r="Q34" s="1"/>
      <c r="R34" s="1"/>
      <c r="S34" s="1"/>
      <c r="T34" s="1"/>
      <c r="U34" s="1"/>
      <c r="V34" s="1"/>
    </row>
    <row r="35" spans="1:22">
      <c r="A35" s="1"/>
      <c r="B35" s="1"/>
      <c r="C35" s="47">
        <v>25</v>
      </c>
      <c r="D35" s="48">
        <v>45802</v>
      </c>
      <c r="E35" s="61">
        <v>0.33333333333333331</v>
      </c>
      <c r="F35" s="49">
        <f>'Día 25'!C16</f>
        <v>4557288</v>
      </c>
      <c r="G35" s="49">
        <f t="shared" si="1"/>
        <v>2986</v>
      </c>
      <c r="H35" s="50">
        <f t="shared" si="2"/>
        <v>34.56018518518519</v>
      </c>
      <c r="I35" s="1"/>
      <c r="J35" s="106" t="s">
        <v>22</v>
      </c>
      <c r="K35" s="107"/>
      <c r="L35" s="108"/>
      <c r="M35" s="66"/>
      <c r="N35" s="49">
        <v>30</v>
      </c>
      <c r="O35" s="49">
        <f t="shared" si="3"/>
        <v>2592</v>
      </c>
      <c r="P35" s="49">
        <f t="shared" si="0"/>
        <v>2986</v>
      </c>
      <c r="Q35" s="1"/>
      <c r="R35" s="1"/>
      <c r="S35" s="1"/>
      <c r="T35" s="1"/>
      <c r="U35" s="1"/>
      <c r="V35" s="1"/>
    </row>
    <row r="36" spans="1:22">
      <c r="A36" s="1"/>
      <c r="B36" s="1"/>
      <c r="C36" s="47">
        <v>26</v>
      </c>
      <c r="D36" s="48">
        <v>45803</v>
      </c>
      <c r="E36" s="61">
        <v>0.33333333333333331</v>
      </c>
      <c r="F36" s="49">
        <f>'Día 26'!C16</f>
        <v>4560310</v>
      </c>
      <c r="G36" s="49">
        <f t="shared" si="1"/>
        <v>3022</v>
      </c>
      <c r="H36" s="50">
        <f t="shared" si="2"/>
        <v>34.976851851851855</v>
      </c>
      <c r="J36" s="62"/>
      <c r="K36" s="67">
        <f>SUM(G36:G41)</f>
        <v>18212</v>
      </c>
      <c r="L36" s="69" t="s">
        <v>17</v>
      </c>
      <c r="M36" s="66"/>
      <c r="N36" s="49">
        <v>30</v>
      </c>
      <c r="O36" s="49">
        <f t="shared" si="3"/>
        <v>2592</v>
      </c>
      <c r="P36" s="49">
        <f t="shared" si="0"/>
        <v>3022</v>
      </c>
      <c r="Q36" s="1"/>
      <c r="R36" s="1"/>
      <c r="S36" s="1"/>
      <c r="T36" s="1"/>
      <c r="U36" s="1"/>
      <c r="V36" s="1"/>
    </row>
    <row r="37" spans="1:22">
      <c r="A37" s="1"/>
      <c r="B37" s="1"/>
      <c r="C37" s="47">
        <v>27</v>
      </c>
      <c r="D37" s="48">
        <v>45804</v>
      </c>
      <c r="E37" s="61">
        <v>0.33333333333333331</v>
      </c>
      <c r="F37" s="49">
        <f>'Día 27'!C16</f>
        <v>4563299</v>
      </c>
      <c r="G37" s="49">
        <f t="shared" si="1"/>
        <v>2989</v>
      </c>
      <c r="H37" s="50">
        <f t="shared" si="2"/>
        <v>34.594907407407405</v>
      </c>
      <c r="I37" s="1"/>
      <c r="J37" s="62"/>
      <c r="K37" s="72">
        <f>K36*1000/6/24/60/60</f>
        <v>35.131172839506171</v>
      </c>
      <c r="L37" s="72" t="s">
        <v>15</v>
      </c>
      <c r="M37" s="66"/>
      <c r="N37" s="49">
        <v>30</v>
      </c>
      <c r="O37" s="49">
        <f t="shared" si="3"/>
        <v>2592</v>
      </c>
      <c r="P37" s="49">
        <f t="shared" si="0"/>
        <v>2989</v>
      </c>
      <c r="Q37" s="1"/>
      <c r="R37" s="1"/>
      <c r="S37" s="1"/>
      <c r="T37" s="1"/>
      <c r="U37" s="1"/>
      <c r="V37" s="1"/>
    </row>
    <row r="38" spans="1:22">
      <c r="A38" s="1"/>
      <c r="B38" s="1"/>
      <c r="C38" s="47">
        <v>28</v>
      </c>
      <c r="D38" s="48">
        <v>45805</v>
      </c>
      <c r="E38" s="61">
        <v>0.33333333333333331</v>
      </c>
      <c r="F38" s="49">
        <f>'Día 28'!C16</f>
        <v>4566328</v>
      </c>
      <c r="G38" s="49">
        <f t="shared" si="1"/>
        <v>3029</v>
      </c>
      <c r="H38" s="50">
        <f t="shared" si="2"/>
        <v>35.057870370370367</v>
      </c>
      <c r="I38" s="1"/>
      <c r="J38" s="63"/>
      <c r="K38" s="70"/>
      <c r="L38" s="71"/>
      <c r="M38" s="66"/>
      <c r="N38" s="49">
        <v>30</v>
      </c>
      <c r="O38" s="49">
        <f t="shared" si="3"/>
        <v>2592</v>
      </c>
      <c r="P38" s="49">
        <f t="shared" si="0"/>
        <v>3029</v>
      </c>
      <c r="Q38" s="1"/>
      <c r="R38" s="1"/>
      <c r="S38" s="1"/>
      <c r="T38" s="1"/>
      <c r="U38" s="1"/>
      <c r="V38" s="1"/>
    </row>
    <row r="39" spans="1:22">
      <c r="A39" s="1"/>
      <c r="B39" s="1"/>
      <c r="C39" s="47">
        <v>29</v>
      </c>
      <c r="D39" s="48">
        <v>45806</v>
      </c>
      <c r="E39" s="61">
        <v>0.33333333333333331</v>
      </c>
      <c r="F39" s="49">
        <f>'Día 29'!C16</f>
        <v>4569388</v>
      </c>
      <c r="G39" s="49">
        <f t="shared" si="1"/>
        <v>3060</v>
      </c>
      <c r="H39" s="50">
        <f t="shared" si="2"/>
        <v>35.416666666666664</v>
      </c>
      <c r="I39" s="1"/>
      <c r="J39" s="1"/>
      <c r="K39" s="102"/>
      <c r="L39" s="65"/>
      <c r="M39" s="66"/>
      <c r="N39" s="49">
        <v>30</v>
      </c>
      <c r="O39" s="49">
        <f t="shared" si="3"/>
        <v>2592</v>
      </c>
      <c r="P39" s="49">
        <f t="shared" si="0"/>
        <v>3060</v>
      </c>
      <c r="Q39" s="1"/>
      <c r="R39" s="1"/>
      <c r="S39" s="1"/>
      <c r="T39" s="1"/>
      <c r="U39" s="1"/>
      <c r="V39" s="1"/>
    </row>
    <row r="40" spans="1:22">
      <c r="A40" s="1"/>
      <c r="B40" s="1"/>
      <c r="C40" s="47">
        <v>30</v>
      </c>
      <c r="D40" s="48">
        <v>45807</v>
      </c>
      <c r="E40" s="61">
        <v>0.33333333333333298</v>
      </c>
      <c r="F40" s="49">
        <f>'Día 30'!C16</f>
        <v>4572388</v>
      </c>
      <c r="G40" s="49">
        <f t="shared" si="1"/>
        <v>3000</v>
      </c>
      <c r="H40" s="50">
        <f t="shared" si="2"/>
        <v>34.722222222222221</v>
      </c>
      <c r="I40" s="1"/>
      <c r="J40" s="1"/>
      <c r="K40" s="102"/>
      <c r="L40" s="65"/>
      <c r="M40" s="66"/>
      <c r="N40" s="49">
        <v>30</v>
      </c>
      <c r="O40" s="49">
        <f>N40*60*60*24/1000</f>
        <v>2592</v>
      </c>
      <c r="P40" s="49">
        <f t="shared" si="0"/>
        <v>3000</v>
      </c>
      <c r="Q40" s="1"/>
      <c r="R40" s="1"/>
      <c r="S40" s="1"/>
      <c r="T40" s="1"/>
      <c r="U40" s="1"/>
      <c r="V40" s="1"/>
    </row>
    <row r="41" spans="1:22">
      <c r="A41" s="1"/>
      <c r="B41" s="1"/>
      <c r="C41" s="47">
        <v>31</v>
      </c>
      <c r="D41" s="48">
        <v>45808</v>
      </c>
      <c r="E41" s="61">
        <v>0.33333333333333298</v>
      </c>
      <c r="F41" s="49">
        <f>'Día 31'!C16</f>
        <v>4575500</v>
      </c>
      <c r="G41" s="49">
        <f t="shared" si="1"/>
        <v>3112</v>
      </c>
      <c r="H41" s="50">
        <f t="shared" si="2"/>
        <v>36.018518518518519</v>
      </c>
      <c r="I41" s="1"/>
      <c r="J41" s="1"/>
      <c r="K41" s="1"/>
      <c r="L41" s="1"/>
      <c r="M41" s="1"/>
      <c r="N41" s="49">
        <v>30</v>
      </c>
      <c r="O41" s="49">
        <f>N41*60*60*24/1000</f>
        <v>2592</v>
      </c>
      <c r="P41" s="49">
        <f>G41</f>
        <v>3112</v>
      </c>
      <c r="Q41" s="1"/>
      <c r="R41" s="1"/>
      <c r="S41" s="1"/>
      <c r="T41" s="1"/>
      <c r="U41" s="1"/>
      <c r="V41" s="1"/>
    </row>
    <row r="42" spans="1:22" ht="15" customHeight="1">
      <c r="A42" s="1"/>
      <c r="B42" s="1"/>
      <c r="C42" s="1"/>
      <c r="D42" s="1"/>
      <c r="E42" s="1"/>
      <c r="F42" s="1"/>
      <c r="G42" s="103">
        <f>(AVERAGE(G11:G41)-2592)/2592</f>
        <v>9.7222222222222224E-2</v>
      </c>
      <c r="H42" s="103">
        <f>(AVERAGE(H11:H41)-30)/30</f>
        <v>9.722222222222214E-2</v>
      </c>
      <c r="I42" s="1"/>
      <c r="J42" s="10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 thickBot="1">
      <c r="A43" s="1"/>
      <c r="B43" s="1"/>
      <c r="C43" s="51"/>
      <c r="D43" s="52"/>
      <c r="E43" s="52"/>
      <c r="F43" s="52"/>
      <c r="G43" s="52"/>
      <c r="H43" s="53"/>
      <c r="I43" s="1"/>
      <c r="J43" s="1"/>
      <c r="K43" s="1"/>
      <c r="L43" s="60"/>
      <c r="M43" s="111"/>
      <c r="N43" s="76" t="s">
        <v>23</v>
      </c>
      <c r="O43" s="75">
        <f>SUM(O11:O41)</f>
        <v>80352</v>
      </c>
      <c r="P43" s="90">
        <f>SUM(P11:P41)</f>
        <v>88164</v>
      </c>
      <c r="Q43" s="60" t="s">
        <v>24</v>
      </c>
      <c r="R43" s="1"/>
      <c r="S43" s="1"/>
      <c r="T43" s="1"/>
      <c r="U43" s="1"/>
      <c r="V43" s="1"/>
    </row>
    <row r="44" spans="1:22" ht="15" thickBot="1">
      <c r="A44" s="1"/>
      <c r="B44" s="1"/>
      <c r="C44" s="54"/>
      <c r="D44" s="58" t="s">
        <v>25</v>
      </c>
      <c r="E44" s="58"/>
      <c r="F44" s="58"/>
      <c r="G44" s="84">
        <f>(F41-F10)*1000/31/24/60/60</f>
        <v>32.916666666666664</v>
      </c>
      <c r="H44" s="59" t="s">
        <v>26</v>
      </c>
      <c r="I44" s="1"/>
      <c r="J44" s="1"/>
      <c r="K44" s="1"/>
      <c r="L44" s="1"/>
      <c r="M44" s="112"/>
      <c r="N44" s="77" t="s">
        <v>27</v>
      </c>
      <c r="O44" s="104">
        <f>O43*1000/31/24/60/60</f>
        <v>30</v>
      </c>
      <c r="P44" s="91">
        <f>P43*1000/31/24/60/60</f>
        <v>32.916666666666664</v>
      </c>
      <c r="Q44" s="1"/>
      <c r="R44" s="1"/>
      <c r="S44" s="1"/>
      <c r="T44" s="1"/>
      <c r="U44" s="1"/>
      <c r="V44" s="1"/>
    </row>
    <row r="45" spans="1:22">
      <c r="A45" s="1"/>
      <c r="B45" s="1"/>
      <c r="C45" s="55"/>
      <c r="D45" s="56"/>
      <c r="E45" s="56"/>
      <c r="F45" s="56"/>
      <c r="G45" s="56"/>
      <c r="H45" s="5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73" t="s">
        <v>28</v>
      </c>
      <c r="N46" s="74" t="s">
        <v>17</v>
      </c>
      <c r="O46" s="74"/>
      <c r="P46" s="83">
        <f>P43-O43</f>
        <v>7812</v>
      </c>
      <c r="Q46" s="1"/>
      <c r="R46" s="1"/>
      <c r="S46" s="1"/>
      <c r="T46" s="1"/>
      <c r="U46" s="1"/>
      <c r="V46" s="1"/>
    </row>
    <row r="47" spans="1:22">
      <c r="A47" s="1"/>
      <c r="B47" s="1"/>
      <c r="C47" s="60" t="s">
        <v>29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85"/>
      <c r="Q48" s="1"/>
      <c r="R48" s="1"/>
      <c r="S48" s="1"/>
      <c r="T48" s="1"/>
      <c r="U48" s="1"/>
      <c r="V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</sheetData>
  <mergeCells count="13">
    <mergeCell ref="O8:O9"/>
    <mergeCell ref="P8:P9"/>
    <mergeCell ref="J11:L11"/>
    <mergeCell ref="J17:L17"/>
    <mergeCell ref="J23:L23"/>
    <mergeCell ref="J29:L29"/>
    <mergeCell ref="N8:N9"/>
    <mergeCell ref="M43:M44"/>
    <mergeCell ref="C8:C9"/>
    <mergeCell ref="D8:D9"/>
    <mergeCell ref="F8:F9"/>
    <mergeCell ref="G8:H9"/>
    <mergeCell ref="J35:L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1:R43"/>
  <sheetViews>
    <sheetView showGridLines="0" showWhiteSpace="0" topLeftCell="A5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4.71093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/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13" t="s">
        <v>32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v>4488442</v>
      </c>
      <c r="D8" s="28"/>
      <c r="E8" s="28"/>
      <c r="F8" s="8"/>
      <c r="G8" s="121"/>
      <c r="H8" s="122"/>
      <c r="I8" s="29"/>
      <c r="J8" s="29" t="s">
        <v>19</v>
      </c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19</v>
      </c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7" t="s">
        <v>19</v>
      </c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4490028</v>
      </c>
      <c r="D16" s="40">
        <f>+C16-C8</f>
        <v>1586</v>
      </c>
      <c r="E16" s="92">
        <f>+D16*1000/14/3600</f>
        <v>31.468253968253968</v>
      </c>
      <c r="F16" s="41"/>
      <c r="G16" s="140" t="s">
        <v>19</v>
      </c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42">
        <v>0</v>
      </c>
      <c r="F17" s="10" t="s">
        <v>19</v>
      </c>
      <c r="G17" s="127" t="s">
        <v>19</v>
      </c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19</v>
      </c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4490611</v>
      </c>
      <c r="D21" s="40">
        <f>+C21-C16</f>
        <v>583</v>
      </c>
      <c r="E21" s="92">
        <f>+D21*1000/5/3600</f>
        <v>32.388888888888886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7" t="s">
        <v>19</v>
      </c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4491181</v>
      </c>
      <c r="D26" s="40">
        <f>+C26-C21</f>
        <v>570</v>
      </c>
      <c r="E26" s="92">
        <f>+D26*1000/5/3600</f>
        <v>31.666666666666668</v>
      </c>
      <c r="F26" s="41" t="s">
        <v>19</v>
      </c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>+D28*1000/3600</f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>+D29*1000/3600</f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>+D30*1000/3600</f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>+D31*1000/3600</f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>+D32*1000/3600</f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1:R43"/>
  <sheetViews>
    <sheetView showGridLines="0" showWhiteSpace="0" topLeftCell="A4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4.71093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39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1'!C26</f>
        <v>4491181</v>
      </c>
      <c r="D8" s="28" t="s">
        <v>19</v>
      </c>
      <c r="E8" s="28"/>
      <c r="F8" s="8"/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 t="s">
        <v>19</v>
      </c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19</v>
      </c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4492802</v>
      </c>
      <c r="D16" s="40">
        <f>+C16-C8</f>
        <v>1621</v>
      </c>
      <c r="E16" s="92">
        <f>+D16*1000/14/3600</f>
        <v>32.162698412698411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6"/>
      <c r="G20" s="142"/>
      <c r="H20" s="143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4493360</v>
      </c>
      <c r="D21" s="40">
        <f>+C21-C16</f>
        <v>558</v>
      </c>
      <c r="E21" s="93">
        <f>+D21*1000/5/3600</f>
        <v>31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87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4493927</v>
      </c>
      <c r="D26" s="40">
        <f>+C26-C21</f>
        <v>567</v>
      </c>
      <c r="E26" s="92">
        <f>+D26*1000/5/3600</f>
        <v>31.5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B1:R43"/>
  <sheetViews>
    <sheetView showGridLines="0" showWhiteSpace="0" topLeftCell="A5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4.71093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40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2'!C26</f>
        <v>4493927</v>
      </c>
      <c r="D8" s="28" t="s">
        <v>19</v>
      </c>
      <c r="E8" s="28"/>
      <c r="F8" s="8"/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>
        <v>0</v>
      </c>
      <c r="E9" s="31">
        <v>0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4495511</v>
      </c>
      <c r="D16" s="40">
        <f>+C16-C8</f>
        <v>1584</v>
      </c>
      <c r="E16" s="92">
        <f>+D16*1000/14/3600</f>
        <v>31.428571428571431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4496083</v>
      </c>
      <c r="D21" s="40">
        <f>+C21-C16</f>
        <v>572</v>
      </c>
      <c r="E21" s="92">
        <f>+D21*1000/5/3600</f>
        <v>31.777777777777779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4496637</v>
      </c>
      <c r="D26" s="40">
        <f>+C26-C21</f>
        <v>554</v>
      </c>
      <c r="E26" s="92">
        <f>+D26*1000/5/3600</f>
        <v>30.777777777777779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B1:R43"/>
  <sheetViews>
    <sheetView showGridLines="0" showWhiteSpace="0" topLeftCell="A4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4.71093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41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3'!C26</f>
        <v>4496637</v>
      </c>
      <c r="D8" s="28" t="s">
        <v>19</v>
      </c>
      <c r="E8" s="28"/>
      <c r="F8" s="8"/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4498233</v>
      </c>
      <c r="D16" s="40">
        <f>+C16-C8</f>
        <v>1596</v>
      </c>
      <c r="E16" s="92">
        <f>+D16*1000/14/3600</f>
        <v>31.666666666666668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19</v>
      </c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4498776</v>
      </c>
      <c r="D21" s="40">
        <f>+C21-C16</f>
        <v>543</v>
      </c>
      <c r="E21" s="92">
        <f>+D21*1000/5/3600</f>
        <v>30.166666666666668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4499332</v>
      </c>
      <c r="D26" s="40">
        <f>+C26-C21</f>
        <v>556</v>
      </c>
      <c r="E26" s="92">
        <f>+D26*1000/5/3600</f>
        <v>30.888888888888889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R43"/>
  <sheetViews>
    <sheetView showGridLines="0" showWhiteSpace="0" topLeftCell="A7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4.71093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42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4'!C26</f>
        <v>4499332</v>
      </c>
      <c r="D8" s="28" t="s">
        <v>19</v>
      </c>
      <c r="E8" s="28"/>
      <c r="F8" s="8"/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>
        <v>0</v>
      </c>
      <c r="E9" s="31">
        <v>0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4500878</v>
      </c>
      <c r="D16" s="40">
        <f>+C16-C8</f>
        <v>1546</v>
      </c>
      <c r="E16" s="92">
        <f>+D16*1000/14/3600</f>
        <v>30.674603174603178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4501424</v>
      </c>
      <c r="D21" s="40">
        <f>+C21-C16</f>
        <v>546</v>
      </c>
      <c r="E21" s="92">
        <f>+D21*1000/5/3600</f>
        <v>30.333333333333332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4501957</v>
      </c>
      <c r="D26" s="40">
        <f>+C26-C21</f>
        <v>533</v>
      </c>
      <c r="E26" s="92">
        <f>+D26*1000/5/3600</f>
        <v>29.611111111111111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B1:R43"/>
  <sheetViews>
    <sheetView showGridLines="0" showWhiteSpace="0" topLeftCell="A4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4.71093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43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5'!C26</f>
        <v>4501957</v>
      </c>
      <c r="D8" s="28" t="s">
        <v>19</v>
      </c>
      <c r="E8" s="28"/>
      <c r="F8" s="8"/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4503490</v>
      </c>
      <c r="D16" s="40">
        <f>+C16-C8</f>
        <v>1533</v>
      </c>
      <c r="E16" s="92">
        <f>+D16*1000/14/3600</f>
        <v>30.416666666666668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88"/>
      <c r="H20" s="89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4504052</v>
      </c>
      <c r="D21" s="40">
        <f>+C21-C16</f>
        <v>562</v>
      </c>
      <c r="E21" s="92">
        <f>+D21*1000/5/3600</f>
        <v>31.222222222222221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4504613</v>
      </c>
      <c r="D26" s="40">
        <f>+C26-C21</f>
        <v>561</v>
      </c>
      <c r="E26" s="92">
        <f>+D26*1000/5/3600</f>
        <v>31.166666666666668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B1:R43"/>
  <sheetViews>
    <sheetView showGridLines="0" showWhiteSpace="0" topLeftCell="A4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4.71093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44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6'!C26</f>
        <v>4504613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4506168</v>
      </c>
      <c r="D16" s="40">
        <f>+C16-C8</f>
        <v>1555</v>
      </c>
      <c r="E16" s="92">
        <f>+D16*1000/14/3600</f>
        <v>30.853174603174601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4506752</v>
      </c>
      <c r="D21" s="40"/>
      <c r="E21" s="92">
        <v>31.5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4507339</v>
      </c>
      <c r="D26" s="40">
        <f>+C26-C21</f>
        <v>587</v>
      </c>
      <c r="E26" s="92">
        <f>+D26*1000/5/3600</f>
        <v>32.611111111111114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B1:R43"/>
  <sheetViews>
    <sheetView showGridLines="0" showWhiteSpace="0" topLeftCell="A4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4.71093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45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7'!C26</f>
        <v>4507339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4508912</v>
      </c>
      <c r="D16" s="40">
        <f>+C16-C8</f>
        <v>1573</v>
      </c>
      <c r="E16" s="92">
        <f>+D16*1000/14/3600</f>
        <v>31.210317460317459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4509474</v>
      </c>
      <c r="D21" s="40">
        <f>+C21-C16</f>
        <v>562</v>
      </c>
      <c r="E21" s="92">
        <f>+D21*1000/5/3600</f>
        <v>31.222222222222221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4510005</v>
      </c>
      <c r="D26" s="40"/>
      <c r="E26" s="92">
        <v>31.7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B1:R43"/>
  <sheetViews>
    <sheetView showGridLines="0" showWhiteSpace="0" topLeftCell="A5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4.71093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46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8'!C26</f>
        <v>4510005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4511537</v>
      </c>
      <c r="D16" s="40">
        <f>+C16-C8</f>
        <v>1532</v>
      </c>
      <c r="E16" s="92">
        <f>+D16*1000/14/3600</f>
        <v>30.396825396825399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4512077</v>
      </c>
      <c r="D21" s="40">
        <f>+C21-C16</f>
        <v>540</v>
      </c>
      <c r="E21" s="92">
        <f>+D21*1000/5/3600</f>
        <v>30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4512653</v>
      </c>
      <c r="D26" s="40">
        <f>+C26-C21</f>
        <v>576</v>
      </c>
      <c r="E26" s="92">
        <f>+D26*1000/5/3600</f>
        <v>32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B1:R43"/>
  <sheetViews>
    <sheetView showGridLines="0" showWhiteSpace="0" topLeftCell="A4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47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9'!C26</f>
        <v>4512653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78">
        <v>0.33333333333333298</v>
      </c>
      <c r="C16" s="82">
        <v>4514274</v>
      </c>
      <c r="D16" s="40">
        <f>+C16-C8</f>
        <v>1621</v>
      </c>
      <c r="E16" s="92">
        <f>+D16*1000/14/3600</f>
        <v>32.162698412698411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4514851</v>
      </c>
      <c r="D21" s="40">
        <f>+C21-C16</f>
        <v>577</v>
      </c>
      <c r="E21" s="92">
        <f>+D21*1000/5/3600</f>
        <v>32.055555555555557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4515415</v>
      </c>
      <c r="D26" s="40">
        <f>+C26-C21</f>
        <v>564</v>
      </c>
      <c r="E26" s="92">
        <f>+D26*1000/5/3600</f>
        <v>31.333333333333332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B1:R43"/>
  <sheetViews>
    <sheetView showGridLines="0" showWhiteSpace="0" topLeftCell="A5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48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10'!C26</f>
        <v>4515415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4517051</v>
      </c>
      <c r="D16" s="40">
        <f>+C16-C8</f>
        <v>1636</v>
      </c>
      <c r="E16" s="92">
        <f>+D16*1000/14/3600</f>
        <v>32.460317460317462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4517631</v>
      </c>
      <c r="D21" s="40">
        <f>+C21-C16</f>
        <v>580</v>
      </c>
      <c r="E21" s="92">
        <f>+D21*1000/5/3600</f>
        <v>32.222222222222221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4518211</v>
      </c>
      <c r="D26" s="40">
        <f>+C26-C21</f>
        <v>580</v>
      </c>
      <c r="E26" s="92">
        <f>+D26*1000/5/3600</f>
        <v>32.222222222222221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B1:R43"/>
  <sheetViews>
    <sheetView showGridLines="0" showWhiteSpace="0" topLeftCell="A4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49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11'!C26</f>
        <v>4518211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/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4519801</v>
      </c>
      <c r="D16" s="40">
        <f>+C16-C8</f>
        <v>1590</v>
      </c>
      <c r="E16" s="92">
        <f>+D16*1000/14/3600</f>
        <v>31.547619047619047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4520355</v>
      </c>
      <c r="D21" s="40">
        <f>+C21-C16</f>
        <v>554</v>
      </c>
      <c r="E21" s="92">
        <f>+D21*1000/5/3600</f>
        <v>30.777777777777779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1310101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4520916</v>
      </c>
      <c r="D26" s="40">
        <f>+C26-C21</f>
        <v>561</v>
      </c>
      <c r="E26" s="92">
        <f>+D26*1000/5/3600</f>
        <v>31.166666666666668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B1:R43"/>
  <sheetViews>
    <sheetView showGridLines="0" showWhiteSpace="0" topLeftCell="A6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50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12'!C26</f>
        <v>4520916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4522491</v>
      </c>
      <c r="D16" s="40">
        <f>+C16-C8</f>
        <v>1575</v>
      </c>
      <c r="E16" s="92">
        <f>+D16*1000/14/3600</f>
        <v>31.25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4523058</v>
      </c>
      <c r="D21" s="40">
        <f>+C21-C16</f>
        <v>567</v>
      </c>
      <c r="E21" s="92">
        <f>+D21*1000/5/3600</f>
        <v>31.5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4523647</v>
      </c>
      <c r="D26" s="40">
        <f>+C26-C21</f>
        <v>589</v>
      </c>
      <c r="E26" s="92">
        <f>+D26*1000/5/3600</f>
        <v>32.722222222222221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B1:R43"/>
  <sheetViews>
    <sheetView showGridLines="0" showWhiteSpace="0" topLeftCell="A4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51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13'!C26</f>
        <v>4523647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4525305</v>
      </c>
      <c r="D16" s="40">
        <f>+C16-C8</f>
        <v>1658</v>
      </c>
      <c r="E16" s="92">
        <f>+D16*1000/14/3600</f>
        <v>32.896825396825399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4525901</v>
      </c>
      <c r="D21" s="40">
        <f>+C21-C16</f>
        <v>596</v>
      </c>
      <c r="E21" s="92">
        <f>+D21*1000/5/3600</f>
        <v>33.111111111111114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4526490</v>
      </c>
      <c r="D26" s="40">
        <f>+C26-C21</f>
        <v>589</v>
      </c>
      <c r="E26" s="92">
        <f>+D26*1000/5/3600</f>
        <v>32.722222222222221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B1:R43"/>
  <sheetViews>
    <sheetView showGridLines="0" showWhiteSpace="0" topLeftCell="A4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52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14'!C26</f>
        <v>4526490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4528150</v>
      </c>
      <c r="D16" s="40">
        <f>+C16-C8</f>
        <v>1660</v>
      </c>
      <c r="E16" s="92">
        <f>+D16*1000/14/3600</f>
        <v>32.936507936507937</v>
      </c>
      <c r="F16" s="41" t="s">
        <v>19</v>
      </c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4528747</v>
      </c>
      <c r="D21" s="40">
        <f>+C21-C16</f>
        <v>597</v>
      </c>
      <c r="E21" s="92">
        <f>+D21*1000/5/3600</f>
        <v>33.166666666666664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4529335</v>
      </c>
      <c r="D26" s="40">
        <f>+C26-C21</f>
        <v>588</v>
      </c>
      <c r="E26" s="92">
        <f>+D26*1000/5/3600</f>
        <v>32.666666666666664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/>
  <dimension ref="B1:R43"/>
  <sheetViews>
    <sheetView showGridLines="0" showWhiteSpace="0" topLeftCell="A4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53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15'!C26</f>
        <v>4529335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4530997</v>
      </c>
      <c r="D16" s="40">
        <f>+C16-C8</f>
        <v>1662</v>
      </c>
      <c r="E16" s="92">
        <f>+D16*1000/14/3600</f>
        <v>32.976190476190474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4531597</v>
      </c>
      <c r="D21" s="40">
        <f>+C21-C16</f>
        <v>600</v>
      </c>
      <c r="E21" s="92">
        <f>+D21*1000/5/3600</f>
        <v>33.333333333333336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4532206</v>
      </c>
      <c r="D26" s="40">
        <f>+C26-C21</f>
        <v>609</v>
      </c>
      <c r="E26" s="92">
        <f>+D26*1000/5/3600</f>
        <v>33.833333333333336</v>
      </c>
      <c r="F26" s="41" t="s">
        <v>19</v>
      </c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/>
  <dimension ref="B1:R43"/>
  <sheetViews>
    <sheetView showGridLines="0" showWhiteSpace="0" topLeftCell="A5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54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16'!C26</f>
        <v>4532206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4533894</v>
      </c>
      <c r="D16" s="40">
        <f>+C16-C8</f>
        <v>1688</v>
      </c>
      <c r="E16" s="92">
        <f>+D16*1000/14/3600</f>
        <v>33.492063492063494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4534494</v>
      </c>
      <c r="D21" s="40">
        <f>+C21-C16</f>
        <v>600</v>
      </c>
      <c r="E21" s="92">
        <f>+D21*1000/5/3600</f>
        <v>33.333333333333336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4535079</v>
      </c>
      <c r="D26" s="40">
        <f>+C26-C21</f>
        <v>585</v>
      </c>
      <c r="E26" s="92">
        <f>+D26*1000/5/3600</f>
        <v>32.5</v>
      </c>
      <c r="F26" s="45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B1:R43"/>
  <sheetViews>
    <sheetView showGridLines="0" showWhiteSpace="0" topLeftCell="A4" zoomScale="70" zoomScaleNormal="70" zoomScalePageLayoutView="70" workbookViewId="0">
      <selection activeCell="C16" sqref="C16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55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17'!C26</f>
        <v>4535079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4536767</v>
      </c>
      <c r="D16" s="40">
        <f>+C16-C8</f>
        <v>1688</v>
      </c>
      <c r="E16" s="92">
        <f>+D16*1000/14/3600</f>
        <v>33.492063492063494</v>
      </c>
      <c r="F16" s="41"/>
      <c r="G16" s="140" t="s">
        <v>19</v>
      </c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4537371</v>
      </c>
      <c r="D21" s="40">
        <f>+C21-C16</f>
        <v>604</v>
      </c>
      <c r="E21" s="92">
        <f>+D21*1000/5/3600</f>
        <v>33.555555555555557</v>
      </c>
      <c r="F21" s="41"/>
      <c r="G21" s="140" t="s">
        <v>19</v>
      </c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4537973</v>
      </c>
      <c r="D26" s="40">
        <f>+C26-C21</f>
        <v>602</v>
      </c>
      <c r="E26" s="92">
        <f>+D26*1000/5/3600</f>
        <v>33.444444444444443</v>
      </c>
      <c r="F26" s="41" t="s">
        <v>19</v>
      </c>
      <c r="G26" s="140" t="s">
        <v>19</v>
      </c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9"/>
  <dimension ref="B1:R43"/>
  <sheetViews>
    <sheetView showGridLines="0" showWhiteSpace="0" topLeftCell="A7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56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18'!C26</f>
        <v>4537973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4539674</v>
      </c>
      <c r="D16" s="40">
        <f>+C16-C8</f>
        <v>1701</v>
      </c>
      <c r="E16" s="92">
        <f>+D16*1000/14/3600</f>
        <v>33.75</v>
      </c>
      <c r="F16" s="41"/>
      <c r="G16" s="140" t="s">
        <v>19</v>
      </c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4540294</v>
      </c>
      <c r="D21" s="40">
        <f>+C21-C16</f>
        <v>620</v>
      </c>
      <c r="E21" s="92">
        <f>+D21*1000/5/3600</f>
        <v>34.444444444444443</v>
      </c>
      <c r="F21" s="41"/>
      <c r="G21" s="140" t="s">
        <v>19</v>
      </c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4540881</v>
      </c>
      <c r="D26" s="40">
        <f>+C26-C21</f>
        <v>587</v>
      </c>
      <c r="E26" s="92">
        <f>+D26*1000/5/3600</f>
        <v>32.611111111111114</v>
      </c>
      <c r="F26" s="41"/>
      <c r="G26" s="140" t="s">
        <v>19</v>
      </c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/>
  <dimension ref="B1:R43"/>
  <sheetViews>
    <sheetView showGridLines="0" showWhiteSpace="0" topLeftCell="A5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57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19'!C26</f>
        <v>4540881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4542619</v>
      </c>
      <c r="D16" s="40">
        <f>+C16-C8</f>
        <v>1738</v>
      </c>
      <c r="E16" s="92">
        <f>+D16*1000/14/3600</f>
        <v>34.484126984126988</v>
      </c>
      <c r="F16" s="41"/>
      <c r="G16" s="140" t="s">
        <v>19</v>
      </c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4543235</v>
      </c>
      <c r="D21" s="40">
        <f>+C21-C16</f>
        <v>616</v>
      </c>
      <c r="E21" s="92">
        <f>+D21*1000/5/3600</f>
        <v>34.222222222222221</v>
      </c>
      <c r="F21" s="41"/>
      <c r="G21" s="140" t="s">
        <v>19</v>
      </c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4543838</v>
      </c>
      <c r="D26" s="40">
        <f>+C26-C21</f>
        <v>603</v>
      </c>
      <c r="E26" s="92">
        <f>+D26*1000/5/3600</f>
        <v>33.5</v>
      </c>
      <c r="F26" s="41"/>
      <c r="G26" s="140" t="s">
        <v>19</v>
      </c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/>
  <dimension ref="B1:R43"/>
  <sheetViews>
    <sheetView showGridLines="0" showWhiteSpace="0" topLeftCell="A4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58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20'!C26</f>
        <v>4543838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4545549</v>
      </c>
      <c r="D16" s="40">
        <f>+C16-C8</f>
        <v>1711</v>
      </c>
      <c r="E16" s="92">
        <f>+D16*1000/14/3600</f>
        <v>33.948412698412696</v>
      </c>
      <c r="F16" s="41"/>
      <c r="G16" s="140" t="s">
        <v>19</v>
      </c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4546157</v>
      </c>
      <c r="D21" s="40">
        <f>+C21-C16</f>
        <v>608</v>
      </c>
      <c r="E21" s="92">
        <f>+D21*1000/5/3600</f>
        <v>33.777777777777779</v>
      </c>
      <c r="F21" s="41"/>
      <c r="G21" s="140" t="s">
        <v>19</v>
      </c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4546757</v>
      </c>
      <c r="D26" s="40">
        <f>+C26-C21</f>
        <v>600</v>
      </c>
      <c r="E26" s="92">
        <f>+D26*1000/5/3600</f>
        <v>33.333333333333336</v>
      </c>
      <c r="F26" s="41"/>
      <c r="G26" s="140" t="s">
        <v>19</v>
      </c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/>
  <dimension ref="B1:R43"/>
  <sheetViews>
    <sheetView showGridLines="0" showWhiteSpace="0" topLeftCell="A4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59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21'!C26</f>
        <v>4546757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4548460</v>
      </c>
      <c r="D16" s="40">
        <f>+C16-C8</f>
        <v>1703</v>
      </c>
      <c r="E16" s="92">
        <f>+D16*1000/14/3600</f>
        <v>33.789682539682538</v>
      </c>
      <c r="F16" s="41"/>
      <c r="G16" s="140" t="s">
        <v>19</v>
      </c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4549044</v>
      </c>
      <c r="D21" s="40">
        <f>+C21-C16</f>
        <v>584</v>
      </c>
      <c r="E21" s="92">
        <f>+D21*1000/5/3600</f>
        <v>32.444444444444443</v>
      </c>
      <c r="F21" s="41"/>
      <c r="G21" s="140" t="s">
        <v>19</v>
      </c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4549648</v>
      </c>
      <c r="D26" s="40">
        <f>+C26-C21</f>
        <v>604</v>
      </c>
      <c r="E26" s="92">
        <f>+D26*1000/5/3600</f>
        <v>33.555555555555557</v>
      </c>
      <c r="F26" s="41"/>
      <c r="G26" s="140" t="s">
        <v>19</v>
      </c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/>
  <dimension ref="B1:R43"/>
  <sheetViews>
    <sheetView showGridLines="0" showWhiteSpace="0" topLeftCell="A4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60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22'!C26</f>
        <v>4549648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4551352</v>
      </c>
      <c r="D16" s="40">
        <f>+C16-C8</f>
        <v>1704</v>
      </c>
      <c r="E16" s="92">
        <f>+D16*1000/14/3600</f>
        <v>33.80952380952381</v>
      </c>
      <c r="F16" s="45"/>
      <c r="G16" s="140" t="s">
        <v>19</v>
      </c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4551961</v>
      </c>
      <c r="D21" s="40">
        <f>+C21-C16</f>
        <v>609</v>
      </c>
      <c r="E21" s="92">
        <f>+D21*1000/5/3600</f>
        <v>33.833333333333336</v>
      </c>
      <c r="F21" s="41"/>
      <c r="G21" s="140" t="s">
        <v>19</v>
      </c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4552563</v>
      </c>
      <c r="D26" s="40">
        <f>+C26-C21</f>
        <v>602</v>
      </c>
      <c r="E26" s="92">
        <f>+D26*1000/5/3600</f>
        <v>33.444444444444443</v>
      </c>
      <c r="F26" s="41"/>
      <c r="G26" s="140" t="s">
        <v>19</v>
      </c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/>
  <dimension ref="B1:R43"/>
  <sheetViews>
    <sheetView showGridLines="0" showWhiteSpace="0" topLeftCell="A4" zoomScale="70" zoomScaleNormal="70" zoomScalePageLayoutView="70" workbookViewId="0">
      <selection activeCell="C16" sqref="C16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61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23'!C26</f>
        <v>4552563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4554302</v>
      </c>
      <c r="D16" s="40">
        <f>+C16-C8</f>
        <v>1739</v>
      </c>
      <c r="E16" s="92">
        <f>+D16*1000/14/3600</f>
        <v>34.503968253968253</v>
      </c>
      <c r="F16" s="41"/>
      <c r="G16" s="140" t="s">
        <v>19</v>
      </c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4554927</v>
      </c>
      <c r="D21" s="40">
        <f>+C21-C16</f>
        <v>625</v>
      </c>
      <c r="E21" s="92">
        <f>+D21*1000/5/3600</f>
        <v>34.722222222222221</v>
      </c>
      <c r="F21" s="41"/>
      <c r="G21" s="140" t="s">
        <v>19</v>
      </c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4555550</v>
      </c>
      <c r="D26" s="40">
        <f>+C26-C21</f>
        <v>623</v>
      </c>
      <c r="E26" s="92">
        <f>+D26*1000/5/3600</f>
        <v>34.611111111111114</v>
      </c>
      <c r="F26" s="41"/>
      <c r="G26" s="140" t="s">
        <v>19</v>
      </c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/>
  <dimension ref="B1:R43"/>
  <sheetViews>
    <sheetView showGridLines="0" showWhiteSpace="0" topLeftCell="A4" zoomScale="70" zoomScaleNormal="70" zoomScalePageLayoutView="70" workbookViewId="0">
      <selection activeCell="C16" sqref="C16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62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24'!C26</f>
        <v>4555550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4557288</v>
      </c>
      <c r="D16" s="40">
        <f>+C16-C8</f>
        <v>1738</v>
      </c>
      <c r="E16" s="92">
        <f>+D16*1000/14/3600</f>
        <v>34.484126984126988</v>
      </c>
      <c r="F16" s="41"/>
      <c r="G16" s="140" t="s">
        <v>19</v>
      </c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4557921</v>
      </c>
      <c r="D21" s="40">
        <f>+C21-C16</f>
        <v>633</v>
      </c>
      <c r="E21" s="92">
        <f>+D21*1000/5/3600</f>
        <v>35.166666666666664</v>
      </c>
      <c r="F21" s="41"/>
      <c r="G21" s="140" t="s">
        <v>19</v>
      </c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4558541</v>
      </c>
      <c r="D26" s="40">
        <f>+C26-C21</f>
        <v>620</v>
      </c>
      <c r="E26" s="92">
        <f>+D26*1000/5/3600</f>
        <v>34.444444444444443</v>
      </c>
      <c r="F26" s="41"/>
      <c r="G26" s="140" t="s">
        <v>19</v>
      </c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/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/>
  <dimension ref="B1:R43"/>
  <sheetViews>
    <sheetView showGridLines="0" showWhiteSpace="0" topLeftCell="A5" zoomScale="70" zoomScaleNormal="70" zoomScalePageLayoutView="70" workbookViewId="0">
      <selection activeCell="E26" sqref="E26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63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'Día 25'!C26</f>
        <v>4558541</v>
      </c>
      <c r="D8" s="28" t="s">
        <v>19</v>
      </c>
      <c r="E8" s="28"/>
      <c r="F8" s="8"/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/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4560310</v>
      </c>
      <c r="D16" s="40">
        <f>+C16-C8</f>
        <v>1769</v>
      </c>
      <c r="E16" s="92">
        <f>+D16*1000/14/3600</f>
        <v>35.099206349206348</v>
      </c>
      <c r="F16" s="45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44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4560937</v>
      </c>
      <c r="D21" s="40">
        <f>+C21-C16</f>
        <v>627</v>
      </c>
      <c r="E21" s="92">
        <f>+D21*1000/5/3600</f>
        <v>34.833333333333336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44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4561553</v>
      </c>
      <c r="D26" s="40">
        <f>+C26-C21</f>
        <v>616</v>
      </c>
      <c r="E26" s="92">
        <f>+D26*1000/5/3600</f>
        <v>34.222222222222221</v>
      </c>
      <c r="F26" s="45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/>
  <dimension ref="B1:R43"/>
  <sheetViews>
    <sheetView showGridLines="0" showWhiteSpace="0" topLeftCell="A5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64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26'!C26</f>
        <v>4561553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4563299</v>
      </c>
      <c r="D16" s="40">
        <f>+C16-C8</f>
        <v>1746</v>
      </c>
      <c r="E16" s="92">
        <f>+D16*1000/14/3600</f>
        <v>34.642857142857139</v>
      </c>
      <c r="F16" s="45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94">
        <f t="shared" si="1"/>
        <v>0</v>
      </c>
      <c r="F17" s="96"/>
      <c r="G17" s="146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94">
        <f t="shared" si="1"/>
        <v>0</v>
      </c>
      <c r="F18" s="96"/>
      <c r="G18" s="146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94">
        <f t="shared" si="1"/>
        <v>0</v>
      </c>
      <c r="F19" s="96"/>
      <c r="G19" s="146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5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4563930</v>
      </c>
      <c r="D21" s="40">
        <f>+C21-C16</f>
        <v>631</v>
      </c>
      <c r="E21" s="92">
        <f>+D21*1000/5/3600</f>
        <v>35.055555555555557</v>
      </c>
      <c r="F21" s="45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4564568</v>
      </c>
      <c r="D26" s="40">
        <f>+C26-C21</f>
        <v>638</v>
      </c>
      <c r="E26" s="92">
        <f>+D26*1000/5/3600</f>
        <v>35.444444444444443</v>
      </c>
      <c r="F26" s="45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/>
  <dimension ref="B1:R43"/>
  <sheetViews>
    <sheetView showGridLines="0" showWhiteSpace="0" topLeftCell="A4" zoomScale="70" zoomScaleNormal="70" zoomScalePageLayoutView="70" workbookViewId="0">
      <selection activeCell="C16" sqref="C16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65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27'!C26</f>
        <v>4564568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4566328</v>
      </c>
      <c r="D16" s="40">
        <f>+C16-C8</f>
        <v>1760</v>
      </c>
      <c r="E16" s="92">
        <f>+D16*1000/14/3600</f>
        <v>34.920634920634917</v>
      </c>
      <c r="F16" s="45"/>
      <c r="G16" s="140" t="s">
        <v>19</v>
      </c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4566951</v>
      </c>
      <c r="D21" s="40">
        <f>+C21-C16</f>
        <v>623</v>
      </c>
      <c r="E21" s="92">
        <f>+D21*1000/5/3600</f>
        <v>34.611111111111114</v>
      </c>
      <c r="F21" s="45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4567581</v>
      </c>
      <c r="D26" s="40">
        <f>+C26-C21</f>
        <v>630</v>
      </c>
      <c r="E26" s="92">
        <f>+D26*1000/5/3600</f>
        <v>35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43"/>
  <sheetViews>
    <sheetView showGridLines="0" showWhiteSpace="0" topLeftCell="A5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66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28'!C26</f>
        <v>4567581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4569388</v>
      </c>
      <c r="D16" s="40">
        <f>+C16-C8</f>
        <v>1807</v>
      </c>
      <c r="E16" s="97">
        <f>+D16*1000/14/3600</f>
        <v>35.853174603174601</v>
      </c>
      <c r="F16" s="45" t="s">
        <v>19</v>
      </c>
      <c r="G16" s="140" t="s">
        <v>19</v>
      </c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4570001</v>
      </c>
      <c r="D21" s="40">
        <f>+C21-C16</f>
        <v>613</v>
      </c>
      <c r="E21" s="97">
        <f>+D21*1000/5/3600</f>
        <v>34.055555555555557</v>
      </c>
      <c r="F21" s="45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4570622</v>
      </c>
      <c r="D26" s="40">
        <f>+C26-C21</f>
        <v>621</v>
      </c>
      <c r="E26" s="97">
        <f>+D26*1000/5/3600</f>
        <v>34.5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R43"/>
  <sheetViews>
    <sheetView showGridLines="0" showWhiteSpace="0" topLeftCell="A4" zoomScale="70" zoomScaleNormal="70" zoomScalePageLayoutView="70" workbookViewId="0">
      <selection activeCell="C8" sqref="C8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67</v>
      </c>
      <c r="C7" s="22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29'!C26</f>
        <v>4570622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/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82">
        <v>4572388</v>
      </c>
      <c r="D16" s="40">
        <f>+C16-C8</f>
        <v>1766</v>
      </c>
      <c r="E16" s="92">
        <f>+D16*1000/14/3600</f>
        <v>35.039682539682538</v>
      </c>
      <c r="F16" s="45" t="s">
        <v>19</v>
      </c>
      <c r="G16" s="140" t="s">
        <v>19</v>
      </c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4573045</v>
      </c>
      <c r="D21" s="40">
        <f>+C21-C16</f>
        <v>657</v>
      </c>
      <c r="E21" s="92">
        <f>+D21*1000/5/3600</f>
        <v>36.5</v>
      </c>
      <c r="F21" s="45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4573688</v>
      </c>
      <c r="D26" s="40">
        <f>+C26-C21</f>
        <v>643</v>
      </c>
      <c r="E26" s="92">
        <f>+D26*1000/5/3600</f>
        <v>35.722222222222221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R43"/>
  <sheetViews>
    <sheetView showGridLines="0" showWhiteSpace="0" topLeftCell="A4" zoomScale="70" zoomScaleNormal="70" zoomScalePageLayoutView="70" workbookViewId="0">
      <selection activeCell="C26" sqref="C26"/>
    </sheetView>
  </sheetViews>
  <sheetFormatPr defaultColWidth="11.42578125" defaultRowHeight="14.45"/>
  <cols>
    <col min="1" max="1" width="1.28515625" customWidth="1"/>
    <col min="2" max="2" width="25.85546875" bestFit="1" customWidth="1"/>
    <col min="3" max="5" width="18.7109375" customWidth="1"/>
    <col min="6" max="6" width="93.5703125" customWidth="1"/>
    <col min="7" max="7" width="10.7109375" customWidth="1"/>
    <col min="8" max="8" width="14.42578125" customWidth="1"/>
    <col min="9" max="9" width="10.7109375" customWidth="1"/>
    <col min="10" max="10" width="2.7109375" customWidth="1"/>
    <col min="11" max="11" width="10.7109375" customWidth="1"/>
    <col min="12" max="12" width="14.5703125" customWidth="1"/>
    <col min="13" max="13" width="10.7109375" customWidth="1"/>
    <col min="14" max="14" width="18" customWidth="1"/>
    <col min="15" max="15" width="68.7109375" customWidth="1"/>
  </cols>
  <sheetData>
    <row r="1" spans="2:18" ht="15" customHeight="1" thickBot="1">
      <c r="C1" t="s">
        <v>19</v>
      </c>
    </row>
    <row r="2" spans="2:18" ht="18.75" customHeight="1">
      <c r="B2" s="123"/>
      <c r="C2" s="124"/>
      <c r="D2" s="131" t="s">
        <v>30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>
      <c r="B5" s="17" t="s">
        <v>5</v>
      </c>
      <c r="C5" s="18" t="s">
        <v>6</v>
      </c>
      <c r="D5" s="137" t="s">
        <v>31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>
      <c r="B7" s="21" t="s">
        <v>68</v>
      </c>
      <c r="C7" s="98" t="s">
        <v>33</v>
      </c>
      <c r="D7" s="23" t="s">
        <v>34</v>
      </c>
      <c r="E7" s="24" t="s">
        <v>15</v>
      </c>
      <c r="F7" s="25" t="s">
        <v>35</v>
      </c>
      <c r="G7" s="119" t="s">
        <v>36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>
      <c r="B8" s="27" t="s">
        <v>37</v>
      </c>
      <c r="C8" s="38">
        <f>+'Día 30'!C26</f>
        <v>4573688</v>
      </c>
      <c r="D8" s="28" t="s">
        <v>19</v>
      </c>
      <c r="E8" s="28"/>
      <c r="F8" s="8" t="s">
        <v>19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8.95" customHeight="1">
      <c r="B9" s="30">
        <v>4.1666666666666664E-2</v>
      </c>
      <c r="C9" s="5">
        <v>0</v>
      </c>
      <c r="D9" s="31" t="s">
        <v>19</v>
      </c>
      <c r="E9" s="31" t="s">
        <v>19</v>
      </c>
      <c r="F9" s="9" t="s">
        <v>19</v>
      </c>
      <c r="G9" s="127"/>
      <c r="H9" s="128"/>
      <c r="I9" s="4"/>
      <c r="J9" s="29"/>
      <c r="K9" s="4"/>
      <c r="L9" s="4"/>
      <c r="M9" s="4"/>
      <c r="N9" s="4"/>
      <c r="O9" s="32"/>
      <c r="P9" s="3" t="s">
        <v>19</v>
      </c>
    </row>
    <row r="10" spans="2:18" ht="18.95" customHeight="1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8.95" customHeight="1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19</v>
      </c>
    </row>
    <row r="12" spans="2:18" ht="18.95" customHeight="1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8.95" customHeight="1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19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8.95" customHeight="1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19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8.95" customHeight="1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8.95" customHeight="1">
      <c r="B16" s="39">
        <v>0.33333333333333331</v>
      </c>
      <c r="C16" s="99">
        <v>4575500</v>
      </c>
      <c r="D16" s="40">
        <f>+C16-C8</f>
        <v>1812</v>
      </c>
      <c r="E16" s="92">
        <f>+D16*1000/14/3600</f>
        <v>35.952380952380956</v>
      </c>
      <c r="F16" s="45" t="s">
        <v>19</v>
      </c>
      <c r="G16" s="140" t="s">
        <v>19</v>
      </c>
      <c r="H16" s="141"/>
      <c r="I16" s="4"/>
      <c r="J16" s="29"/>
      <c r="K16" s="4"/>
      <c r="L16" s="4"/>
      <c r="M16" s="4"/>
      <c r="N16" s="4"/>
      <c r="O16" s="33"/>
    </row>
    <row r="17" spans="2:15" ht="18.95" customHeight="1">
      <c r="B17" s="30">
        <v>0.375</v>
      </c>
      <c r="C17" s="5">
        <v>0</v>
      </c>
      <c r="D17" s="31"/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8.95" customHeight="1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8.95" customHeight="1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8.95" customHeight="1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8.95" customHeight="1">
      <c r="B21" s="39">
        <v>0.54166666666666663</v>
      </c>
      <c r="C21" s="82">
        <v>4576150</v>
      </c>
      <c r="D21" s="40">
        <f>+C21-C16</f>
        <v>650</v>
      </c>
      <c r="E21" s="92">
        <f>+D21*1000/5/3600</f>
        <v>36.111111111111114</v>
      </c>
      <c r="F21" s="45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8.95" customHeight="1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8.95" customHeight="1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8.95" customHeight="1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8.95" customHeight="1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8.95" customHeight="1">
      <c r="B26" s="39">
        <v>0.75</v>
      </c>
      <c r="C26" s="82">
        <v>4576802</v>
      </c>
      <c r="D26" s="40">
        <f>+C26-C21</f>
        <v>652</v>
      </c>
      <c r="E26" s="92">
        <f>+D26*1000/5/3600</f>
        <v>36.222222222222221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8.95" customHeight="1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8.95" customHeight="1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8.95" customHeight="1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8.95" customHeight="1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8.95" customHeight="1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8.95" customHeight="1" thickBot="1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8.95" customHeight="1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8.95" customHeight="1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8.95" customHeight="1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8.95" customHeight="1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8.95" customHeight="1">
      <c r="B37" s="37"/>
      <c r="C37" s="34"/>
      <c r="D37" s="34"/>
      <c r="E37" s="34"/>
      <c r="F37" s="34"/>
      <c r="G37" s="34"/>
      <c r="H37" s="34" t="s">
        <v>38</v>
      </c>
      <c r="I37" s="34"/>
      <c r="J37" s="34"/>
      <c r="K37" s="34"/>
      <c r="L37" s="34"/>
      <c r="M37" s="34"/>
      <c r="N37" s="4"/>
      <c r="O37" s="34"/>
    </row>
    <row r="38" spans="2:15" ht="18.95" customHeight="1">
      <c r="B38" s="37"/>
      <c r="N38" s="4"/>
    </row>
    <row r="39" spans="2:15" ht="18.95" customHeight="1">
      <c r="B39" s="37"/>
      <c r="N39" s="4"/>
    </row>
    <row r="40" spans="2:15" ht="18.95" customHeight="1">
      <c r="B40" s="37"/>
      <c r="N40" s="4"/>
    </row>
    <row r="41" spans="2:15" ht="18.95" customHeight="1">
      <c r="B41" s="37"/>
      <c r="N41" s="4"/>
    </row>
    <row r="42" spans="2:15" ht="18.95" customHeight="1">
      <c r="B42" s="37"/>
      <c r="N42" s="4"/>
    </row>
    <row r="43" spans="2:15" ht="18.95" customHeight="1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20" ma:contentTypeDescription="Crear nuevo documento." ma:contentTypeScope="" ma:versionID="a005414767d321ceb5ca614881bd0bf1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322dfcbe22b1bf9c385994bcb2c22e4c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AB74F7-71F9-4AAB-A172-B4FEC1A17AED}"/>
</file>

<file path=customXml/itemProps2.xml><?xml version="1.0" encoding="utf-8"?>
<ds:datastoreItem xmlns:ds="http://schemas.openxmlformats.org/officeDocument/2006/customXml" ds:itemID="{797D26AB-57E4-4F38-AEB3-315E86302C7B}"/>
</file>

<file path=customXml/itemProps3.xml><?xml version="1.0" encoding="utf-8"?>
<ds:datastoreItem xmlns:ds="http://schemas.openxmlformats.org/officeDocument/2006/customXml" ds:itemID="{D4EFB586-4DD5-4E08-A320-60EE90C6C0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Riveros Altamirano Jose (Contratista-VP)</cp:lastModifiedBy>
  <cp:revision/>
  <dcterms:created xsi:type="dcterms:W3CDTF">2015-05-02T03:26:21Z</dcterms:created>
  <dcterms:modified xsi:type="dcterms:W3CDTF">2025-06-23T21:55:19Z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  <property fmtid="{D5CDD505-2E9C-101B-9397-08002B2CF9AE}" pid="3" name="MediaServiceImageTags">
    <vt:lpwstr/>
  </property>
</Properties>
</file>